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35" windowWidth="11340" windowHeight="3375" tabRatio="797" activeTab="0"/>
  </bookViews>
  <sheets>
    <sheet name="Приложение 2" sheetId="1" r:id="rId1"/>
    <sheet name="Приложение 3" sheetId="2" r:id="rId2"/>
    <sheet name="Приложение 4 " sheetId="3" r:id="rId3"/>
    <sheet name="Приложение 5 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definedNames>
    <definedName name="_xlfn.IFERROR" hidden="1">#NAME?</definedName>
    <definedName name="_xlnm.Print_Titles" localSheetId="2">'Приложение 4 '!$8:$8</definedName>
    <definedName name="_xlnm.Print_Area" localSheetId="0">'Приложение 2'!$A$1:$I$29</definedName>
    <definedName name="_xlnm.Print_Area" localSheetId="1">'Приложение 3'!$A$1:$K$81</definedName>
    <definedName name="_xlnm.Print_Area" localSheetId="2">'Приложение 4 '!$A$1:$F$173</definedName>
    <definedName name="_xlnm.Print_Area" localSheetId="3">'Приложение 5 '!$A$1:$D$37</definedName>
    <definedName name="_xlnm.Print_Area" localSheetId="6">'Приложение 8'!$A$1:$K$28</definedName>
    <definedName name="_xlnm.Print_Area" localSheetId="7">'Приложение 9'!$A$1:$H$28</definedName>
  </definedNames>
  <calcPr fullCalcOnLoad="1"/>
</workbook>
</file>

<file path=xl/sharedStrings.xml><?xml version="1.0" encoding="utf-8"?>
<sst xmlns="http://schemas.openxmlformats.org/spreadsheetml/2006/main" count="647" uniqueCount="245">
  <si>
    <t>1.5.</t>
  </si>
  <si>
    <t>1.5.1.</t>
  </si>
  <si>
    <t>1.5.2.</t>
  </si>
  <si>
    <t>1.5.3.</t>
  </si>
  <si>
    <t>1.5.3.1.</t>
  </si>
  <si>
    <t>1.5.3.2.</t>
  </si>
  <si>
    <t>1.5.3.3.</t>
  </si>
  <si>
    <t>1.5.3.4.</t>
  </si>
  <si>
    <t>1.5.3.5.</t>
  </si>
  <si>
    <t>1.6.</t>
  </si>
  <si>
    <t>1.6.1.</t>
  </si>
  <si>
    <t>1.6.2.</t>
  </si>
  <si>
    <t>1.6.3.</t>
  </si>
  <si>
    <t>1.6.4.</t>
  </si>
  <si>
    <t>3</t>
  </si>
  <si>
    <t>6-20</t>
  </si>
  <si>
    <t>3.5.</t>
  </si>
  <si>
    <t>Приложение № 5</t>
  </si>
  <si>
    <t>Итого ставка платы за технологическое присоединение</t>
  </si>
  <si>
    <t xml:space="preserve"> </t>
  </si>
  <si>
    <t>1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</si>
  <si>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</si>
  <si>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</si>
  <si>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</si>
  <si>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1.1.</t>
  </si>
  <si>
    <t>1.2.</t>
  </si>
  <si>
    <t>1.3.</t>
  </si>
  <si>
    <t>1.4.</t>
  </si>
  <si>
    <t xml:space="preserve"> - работы и услуги производственного характера</t>
  </si>
  <si>
    <t xml:space="preserve"> - расходы на услуги банков</t>
  </si>
  <si>
    <t xml:space="preserve"> - % за пользование кредитом</t>
  </si>
  <si>
    <t>2.</t>
  </si>
  <si>
    <t>Единица измерения</t>
  </si>
  <si>
    <t>услуги связи</t>
  </si>
  <si>
    <t>3.1.</t>
  </si>
  <si>
    <t>3.2.</t>
  </si>
  <si>
    <t>3.3.</t>
  </si>
  <si>
    <t>3.4.</t>
  </si>
  <si>
    <t>0,4 кВ</t>
  </si>
  <si>
    <t>руб./кВт</t>
  </si>
  <si>
    <t>№
п/п</t>
  </si>
  <si>
    <t>Наименование мероприятия</t>
  </si>
  <si>
    <t xml:space="preserve">Напряжение, кВ </t>
  </si>
  <si>
    <t>2</t>
  </si>
  <si>
    <t>х</t>
  </si>
  <si>
    <t>п/п</t>
  </si>
  <si>
    <t>6-20 кВ</t>
  </si>
  <si>
    <t xml:space="preserve">более 670 кВт                                              </t>
  </si>
  <si>
    <t xml:space="preserve">более 670 кВт                                           </t>
  </si>
  <si>
    <t xml:space="preserve">другие прочие расходы, связанные с производством и реализацией </t>
  </si>
  <si>
    <t>Разработка сетевой организацией проектной документации по строительству "последней мили"</t>
  </si>
  <si>
    <t xml:space="preserve">от 15 до 150 кВт                                            </t>
  </si>
  <si>
    <t xml:space="preserve">от 15 до 150 кВт                                              </t>
  </si>
  <si>
    <t xml:space="preserve">свыше 150 кВт  до 670 кВт                             </t>
  </si>
  <si>
    <t xml:space="preserve">свыше 150 кВт  до 670 кВт                          </t>
  </si>
  <si>
    <t xml:space="preserve">свыше 150 кВт  до 670 кВт                         </t>
  </si>
  <si>
    <t xml:space="preserve">свыше 150 кВт  до 670 кВт                  </t>
  </si>
  <si>
    <t xml:space="preserve">Участие в осмотре должностным лицом Ростехнадзора присоединяемых Устройств </t>
  </si>
  <si>
    <t>Стандартизированная тарифная ставка платы для присоединения заявителей от 15 до 150 кВт включительно (С 1)</t>
  </si>
  <si>
    <t>Стандартизированная тарифная ставка платы для присоединения заявителей не менее 670 кВт (С 1)</t>
  </si>
  <si>
    <r>
      <t>Строительство 1 км воздушных линий электропередач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</si>
  <si>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t>руб./км</t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</si>
  <si>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 xml:space="preserve">от 15 до 150 кВт </t>
    </r>
    <r>
      <rPr>
        <sz val="12"/>
        <rFont val="Times New Roman"/>
        <family val="1"/>
      </rPr>
      <t>включительно</t>
    </r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</si>
  <si>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>от 150 и менее 670 кВт</t>
    </r>
    <r>
      <rPr>
        <sz val="12"/>
        <rFont val="Times New Roman"/>
        <family val="1"/>
      </rPr>
      <t xml:space="preserve"> </t>
    </r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</si>
  <si>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>от 670 кВт и до  890 кВт</t>
    </r>
    <r>
      <rPr>
        <sz val="12"/>
        <rFont val="Times New Roman"/>
        <family val="1"/>
      </rPr>
      <t xml:space="preserve"> </t>
    </r>
  </si>
  <si>
    <r>
      <t>Строительство 1 км кабельных линий электропередач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</si>
  <si>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r>
      <t xml:space="preserve">Строительство 1 км кабельных линий электропередач для присоединения заявителей </t>
    </r>
    <r>
      <rPr>
        <b/>
        <sz val="12"/>
        <rFont val="Times New Roman"/>
        <family val="1"/>
      </rPr>
      <t xml:space="preserve">от 15 до 150 кВт </t>
    </r>
    <r>
      <rPr>
        <sz val="12"/>
        <rFont val="Times New Roman"/>
        <family val="1"/>
      </rPr>
      <t>включительно</t>
    </r>
  </si>
  <si>
    <r>
      <t xml:space="preserve">Строительство 1 км кабельных  линий электропередач для присоединения заявителей </t>
    </r>
    <r>
      <rPr>
        <b/>
        <sz val="12"/>
        <rFont val="Times New Roman"/>
        <family val="1"/>
      </rPr>
      <t>от 150 и менее 670 кВт</t>
    </r>
    <r>
      <rPr>
        <sz val="12"/>
        <rFont val="Times New Roman"/>
        <family val="1"/>
      </rPr>
      <t xml:space="preserve"> </t>
    </r>
  </si>
  <si>
    <r>
      <t xml:space="preserve">Строительство 1 км кабельных линий электропередач для присоединения заявителей от </t>
    </r>
    <r>
      <rPr>
        <b/>
        <sz val="12"/>
        <rFont val="Times New Roman"/>
        <family val="1"/>
      </rPr>
      <t xml:space="preserve"> 670 кВт до 890 кВт</t>
    </r>
  </si>
  <si>
    <r>
      <t xml:space="preserve">Строительство 1 км кабельных линий электропередач для присоединения заявителей от </t>
    </r>
    <r>
      <rPr>
        <b/>
        <sz val="12"/>
        <rFont val="Times New Roman"/>
        <family val="1"/>
      </rPr>
      <t xml:space="preserve"> 890 кВт до 8900 кВт</t>
    </r>
  </si>
  <si>
    <r>
      <t xml:space="preserve">Строительство 1 кВт пункта секционирования для присоединения заявителей </t>
    </r>
    <r>
      <rPr>
        <b/>
        <sz val="12"/>
        <rFont val="Times New Roman"/>
        <family val="1"/>
      </rPr>
      <t>не менее 670 кВт</t>
    </r>
  </si>
  <si>
    <r>
      <t>Строительство 1 кВт подстанции 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</si>
  <si>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r>
      <t xml:space="preserve">Строительство 1 кВт подстанции для присоединения заявителей </t>
    </r>
    <r>
      <rPr>
        <b/>
        <sz val="12"/>
        <rFont val="Times New Roman"/>
        <family val="1"/>
      </rPr>
      <t xml:space="preserve">от 15 до 150 кВт </t>
    </r>
    <r>
      <rPr>
        <sz val="12"/>
        <rFont val="Times New Roman"/>
        <family val="1"/>
      </rPr>
      <t>включительно</t>
    </r>
  </si>
  <si>
    <r>
      <t xml:space="preserve">Строительство 1 кВт подстанции  для присоединения заявителей </t>
    </r>
    <r>
      <rPr>
        <b/>
        <sz val="12"/>
        <rFont val="Times New Roman"/>
        <family val="1"/>
      </rPr>
      <t>от 150 и менее 670 кВт</t>
    </r>
    <r>
      <rPr>
        <sz val="12"/>
        <rFont val="Times New Roman"/>
        <family val="1"/>
      </rPr>
      <t xml:space="preserve"> включительно</t>
    </r>
  </si>
  <si>
    <r>
      <t>Строительство 1 кВт подстанции  для присоединения заявителей от</t>
    </r>
    <r>
      <rPr>
        <b/>
        <sz val="12"/>
        <rFont val="Times New Roman"/>
        <family val="1"/>
      </rPr>
      <t xml:space="preserve"> 670 кВт до 890 кВт включительно</t>
    </r>
  </si>
  <si>
    <r>
      <t>Строительство 1 кВт подстанции  для присоединения заявителей от</t>
    </r>
    <r>
      <rPr>
        <b/>
        <sz val="12"/>
        <rFont val="Times New Roman"/>
        <family val="1"/>
      </rPr>
      <t xml:space="preserve"> 890 кВт до 8900 кВт включительно</t>
    </r>
  </si>
  <si>
    <r>
      <t xml:space="preserve">Строительство 1 кВт распределительного пункта для присоединения заявителей от </t>
    </r>
    <r>
      <rPr>
        <b/>
        <sz val="12"/>
        <rFont val="Times New Roman"/>
        <family val="1"/>
      </rPr>
      <t>670 кВт до 890 кВт</t>
    </r>
  </si>
  <si>
    <r>
      <t xml:space="preserve">Строительство 1 кВт распределительного пункта для присоединения заявителей от </t>
    </r>
    <r>
      <rPr>
        <b/>
        <sz val="12"/>
        <rFont val="Times New Roman"/>
        <family val="1"/>
      </rPr>
      <t>890 кВт до 8900 кВт</t>
    </r>
  </si>
  <si>
    <t xml:space="preserve"> - налоги и сборы, уменьшающие налогооблагаемую базу на прибыль организаций</t>
  </si>
  <si>
    <t>Стандартизированная тарифная ставка платы для присоединения заявителей до 15 кВт включительно (не льготники) (С 1)</t>
  </si>
  <si>
    <t>Стандартизированная тарифная ставка платы для присоединения заявителей от 150 и менее 670 кВт (С 1)</t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</si>
  <si>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>от 890 кВт и до 8900 кВт</t>
    </r>
    <r>
      <rPr>
        <sz val="12"/>
        <rFont val="Times New Roman"/>
        <family val="1"/>
      </rPr>
      <t xml:space="preserve"> </t>
    </r>
  </si>
  <si>
    <r>
      <t xml:space="preserve">Строительство 1 кВт пункта секционирования для присоединения заявителей </t>
    </r>
    <r>
      <rPr>
        <b/>
        <sz val="12"/>
        <rFont val="Times New Roman"/>
        <family val="1"/>
      </rPr>
      <t>свыше 150 и менее 670 кВт</t>
    </r>
  </si>
  <si>
    <t>35 кВ</t>
  </si>
  <si>
    <t>110 кВ</t>
  </si>
  <si>
    <t>35</t>
  </si>
  <si>
    <t>110</t>
  </si>
  <si>
    <t>материал провода - медные жилы</t>
  </si>
  <si>
    <t>материал провода - алюминиевые жилы</t>
  </si>
  <si>
    <t>материал кабеля - медные жилы</t>
  </si>
  <si>
    <t>материал кабеля - алюминиевые жилы</t>
  </si>
  <si>
    <t>1.</t>
  </si>
  <si>
    <t>3.</t>
  </si>
  <si>
    <t>4.</t>
  </si>
  <si>
    <t>5.</t>
  </si>
  <si>
    <t>6.</t>
  </si>
  <si>
    <t>Показатели</t>
  </si>
  <si>
    <r>
      <t xml:space="preserve">Строительство 1 кВт пункта секционирования для присоединения заявителей </t>
    </r>
    <r>
      <rPr>
        <b/>
        <sz val="12"/>
        <rFont val="Times New Roman"/>
        <family val="1"/>
      </rPr>
      <t>от 15 до 150 кВт</t>
    </r>
  </si>
  <si>
    <t xml:space="preserve">материал провода - медные жилы </t>
  </si>
  <si>
    <t>Приложение № 2</t>
  </si>
  <si>
    <t>к стандартам раскрытия информации субъектами оптового и розничных рынков электрической энергии</t>
  </si>
  <si>
    <t>ПРОГНОЗНЫЕ СВЕДЕНИЯ</t>
  </si>
  <si>
    <t>о расходах за технологическое присоединение</t>
  </si>
  <si>
    <t>1. Полное наименование</t>
  </si>
  <si>
    <t>2. Сокращенное наименование</t>
  </si>
  <si>
    <t>3. Место нахождения</t>
  </si>
  <si>
    <t>4. Адрес юридического лица</t>
  </si>
  <si>
    <t>5. ИНН</t>
  </si>
  <si>
    <t>6. КПП</t>
  </si>
  <si>
    <t>7. Ф.И.О. руководителя</t>
  </si>
  <si>
    <t>8. Адрес электронной почты</t>
  </si>
  <si>
    <t>9. Контактный телефон</t>
  </si>
  <si>
    <t>10. Факс</t>
  </si>
  <si>
    <t>г. Ростов-на-Дону, ул. Большая Садовая, д. 49</t>
  </si>
  <si>
    <t>Приложение № 3</t>
  </si>
  <si>
    <t>СТАНДАРТИЗИРОВАННЫЕ ТАРИФНЫЕ СТАВКИ</t>
  </si>
  <si>
    <t>Наименование стандартизированных тарифных ставок</t>
  </si>
  <si>
    <t>Стандартизированные тарифные ставки</t>
  </si>
  <si>
    <t>по постоянной схеме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</si>
  <si>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</si>
  <si>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Стандартизированная тарифная ставка на покрытие расходов на подготовку и выдачу сетевой организацией технических условий Заявителю (ТУ)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</si>
  <si>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</si>
  <si>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Стандартизированная тарифная ставка на покрытие расходов на проверку сетевой организацией выполнения заявителем  ТУ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</si>
  <si>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</si>
  <si>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Приложение № 4</t>
  </si>
  <si>
    <t>РАСХОДЫ НА МЕРОПРИЯТИЯ,</t>
  </si>
  <si>
    <t>осуществляемые при технологическом присоединении</t>
  </si>
  <si>
    <t>(тыс. рублей)</t>
  </si>
  <si>
    <t>- прочие обоснованные расходы</t>
  </si>
  <si>
    <t>Наименование мероприятий</t>
  </si>
  <si>
    <r>
      <t xml:space="preserve"> для присоединения заявителей </t>
    </r>
    <r>
      <rPr>
        <b/>
        <sz val="12"/>
        <rFont val="Times New Roman"/>
        <family val="1"/>
      </rPr>
      <t>свыше 150 и менее 670 кВт</t>
    </r>
  </si>
  <si>
    <r>
      <t xml:space="preserve"> для присоединения заявителей </t>
    </r>
    <r>
      <rPr>
        <b/>
        <sz val="12"/>
        <rFont val="Times New Roman"/>
        <family val="1"/>
      </rPr>
      <t>от 15 до 150 кВт</t>
    </r>
  </si>
  <si>
    <r>
      <t xml:space="preserve"> для присоединения заявителей </t>
    </r>
    <r>
      <rPr>
        <b/>
        <sz val="12"/>
        <rFont val="Times New Roman"/>
        <family val="1"/>
      </rPr>
      <t>не менее 670 кВт</t>
    </r>
  </si>
  <si>
    <t>Фактические расходы на строительство подстанций за 3 предыдущих года 
(тыс. рублей)</t>
  </si>
  <si>
    <t>1. Строительство пунктов секционирования (распределительных пунктов)</t>
  </si>
  <si>
    <t>2. Строительство комплектных трансформаторных подстанций и распределительных трансформаторных подстанций с уровнем напряжения до 35 кВт</t>
  </si>
  <si>
    <r>
      <t xml:space="preserve">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</si>
  <si>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r>
      <t xml:space="preserve">для присоединения заявителей </t>
    </r>
    <r>
      <rPr>
        <b/>
        <sz val="12"/>
        <rFont val="Times New Roman"/>
        <family val="1"/>
      </rPr>
      <t xml:space="preserve">от 15 до 150 кВт </t>
    </r>
    <r>
      <rPr>
        <sz val="12"/>
        <rFont val="Times New Roman"/>
        <family val="1"/>
      </rPr>
      <t>включительно</t>
    </r>
  </si>
  <si>
    <r>
      <t xml:space="preserve">для присоединения заявителей </t>
    </r>
    <r>
      <rPr>
        <b/>
        <sz val="12"/>
        <rFont val="Times New Roman"/>
        <family val="1"/>
      </rPr>
      <t>от 150 и менее 670 кВт</t>
    </r>
    <r>
      <rPr>
        <sz val="12"/>
        <rFont val="Times New Roman"/>
        <family val="1"/>
      </rPr>
      <t xml:space="preserve">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</si>
  <si>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</rPr>
      <t xml:space="preserve"> 670 кВт до 890 кВт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</si>
  <si>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</rPr>
      <t xml:space="preserve"> 890 кВт до 8900 кВт включительно</t>
    </r>
  </si>
  <si>
    <t>3. Строительство центров питания и подстанций уровнем напряжения 35 кВ и выше</t>
  </si>
  <si>
    <t>ФАКТИЧЕСКИЕ СРЕДНИЕ ДАННЫЕ
о присоединенных объемах максимальной мощности за 3 предыдущих года по каждому мероприятию</t>
  </si>
  <si>
    <t>Приложение № 7</t>
  </si>
  <si>
    <t>Приложение № 6</t>
  </si>
  <si>
    <t>ФАКТИЧЕСКИЕ СРЕДНИЕ ДАННЫЕ
о длине линий электропередачи и об объемах максимальной мощности построенных объектов за 3 предыдущих года по каждому мероприятию</t>
  </si>
  <si>
    <t xml:space="preserve">Длина воздушных и кабельных линий электропередачи на  i-м уровне напряжения, фактически построенных за последние 3 года (км) </t>
  </si>
  <si>
    <t>1. Строительство кабельных линий электропередачи:</t>
  </si>
  <si>
    <t xml:space="preserve"> 0,4 кВ</t>
  </si>
  <si>
    <t>1-20 кВ</t>
  </si>
  <si>
    <t>2. Строительство воздушных линий электропередачи:</t>
  </si>
  <si>
    <t>Объем максимальной мощности, присоединяемой путем строительства воздушных или кабельных линий за последние
 3 года (кВт)</t>
  </si>
  <si>
    <t xml:space="preserve">Расходы на строительство воздушных и кабельных линий электропередачи на i-м уровне напряжения, фактически построенных за последние 3 года 
(тыс. рублей) </t>
  </si>
  <si>
    <t>Объем мощности, введенной в основные фонды за 3 предыдущих года (кВт)</t>
  </si>
  <si>
    <t>Приложение № 8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</si>
  <si>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</si>
  <si>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</si>
  <si>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</si>
  <si>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</si>
  <si>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1 - 20 кВ</t>
  </si>
  <si>
    <t>35 кВ и выше</t>
  </si>
  <si>
    <t>До 15 кВт - всего</t>
  </si>
  <si>
    <t>в том числе</t>
  </si>
  <si>
    <t xml:space="preserve">строительство кабельных линий </t>
  </si>
  <si>
    <t>строительство пунктов секционирования</t>
  </si>
  <si>
    <t>льготная категория*</t>
  </si>
  <si>
    <t>От 15 до 150 кВт - всего</t>
  </si>
  <si>
    <t>льготная категория**</t>
  </si>
  <si>
    <t>От 150 до 670 кВт - всего</t>
  </si>
  <si>
    <t>по индивидуальному проекту</t>
  </si>
  <si>
    <t>От 670 до 8900 кВт - всего</t>
  </si>
  <si>
    <t>От 8900 кВт - всего</t>
  </si>
  <si>
    <t>Объекты генерации</t>
  </si>
  <si>
    <t>*</t>
  </si>
  <si>
    <t>**</t>
  </si>
  <si>
    <t>Заявители, оплачивающие технологическое присоединение своих энергопринимающих устройств в размере не более 550 рублей.</t>
  </si>
  <si>
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</si>
  <si>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Приложение № 9</t>
  </si>
  <si>
    <t>Количество заявок (штук)</t>
  </si>
  <si>
    <t>Ожидаемые данные за текущий период</t>
  </si>
  <si>
    <t>Плановые показатели на следующий период</t>
  </si>
  <si>
    <t>Расходы по выполнению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</si>
  <si>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</si>
  <si>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</si>
  <si>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</si>
  <si>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 xml:space="preserve">оплата труда </t>
  </si>
  <si>
    <t>отчисления на страховые взносы</t>
  </si>
  <si>
    <t>прочие расходы - всего</t>
  </si>
  <si>
    <t>из них:</t>
  </si>
  <si>
    <t xml:space="preserve"> - работы и услуги непроизводственного характера - всего</t>
  </si>
  <si>
    <t>внереализационные расходы - всего</t>
  </si>
  <si>
    <t xml:space="preserve"> - денежные выплаты социального характера (по коллективному договору)</t>
  </si>
  <si>
    <t>Расходы на строительство  объектов 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</si>
  <si>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</si>
  <si>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Распределение необходимой валовой выручки* 
(рублей)</t>
  </si>
  <si>
    <t>Объем максимальной мощности (кВт)</t>
  </si>
  <si>
    <t>Ставки для расчета платы по каждому мероприятию (рублей/ кВт) (без учета НДС)</t>
  </si>
  <si>
    <t>Подготовка и выдача сетевой организацией технических условий заявителю:</t>
  </si>
  <si>
    <t xml:space="preserve">строительство воздушных линий </t>
  </si>
  <si>
    <t>строительство комплексных трансформаторных подстанций, распределительных трансформаторных подстанций с классом напряжения до 35 кВ</t>
  </si>
  <si>
    <t>строительство центров питания, подстанций классом напряжения 35 кВ и выше</t>
  </si>
  <si>
    <t>Проверка сетевой организацией выполнения заявителем технических условий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</si>
  <si>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</si>
  <si>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</si>
  <si>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Согласно приложению №1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</si>
  <si>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</si>
  <si>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b/>
        <sz val="8"/>
        <rFont val="Times New Roman"/>
        <family val="1"/>
      </rPr>
      <t>1.1</t>
    </r>
  </si>
  <si>
    <r>
      <t>С</t>
    </r>
    <r>
      <rPr>
        <b/>
        <sz val="8"/>
        <rFont val="Times New Roman"/>
        <family val="1"/>
      </rPr>
      <t>1</t>
    </r>
  </si>
  <si>
    <r>
      <t>С</t>
    </r>
    <r>
      <rPr>
        <b/>
        <sz val="8"/>
        <rFont val="Times New Roman"/>
        <family val="1"/>
      </rPr>
      <t>1.2</t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</si>
  <si>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</si>
  <si>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r>
      <t>С</t>
    </r>
    <r>
      <rPr>
        <b/>
        <sz val="8"/>
        <rFont val="Times New Roman"/>
        <family val="1"/>
      </rPr>
      <t>1.3</t>
    </r>
  </si>
  <si>
    <r>
      <t>С</t>
    </r>
    <r>
      <rPr>
        <b/>
        <sz val="8"/>
        <rFont val="Times New Roman"/>
        <family val="1"/>
      </rPr>
      <t>1.4</t>
    </r>
  </si>
  <si>
    <r>
      <t>С</t>
    </r>
    <r>
      <rPr>
        <b/>
        <sz val="8"/>
        <rFont val="Times New Roman"/>
        <family val="1"/>
      </rPr>
      <t>2,i</t>
    </r>
    <r>
      <rPr>
        <b/>
        <sz val="12"/>
        <rFont val="Times New Roman"/>
        <family val="1"/>
      </rPr>
      <t>*</t>
    </r>
  </si>
  <si>
    <r>
      <t>С</t>
    </r>
    <r>
      <rPr>
        <b/>
        <sz val="8"/>
        <rFont val="Times New Roman"/>
        <family val="1"/>
      </rPr>
      <t>3,i</t>
    </r>
    <r>
      <rPr>
        <b/>
        <sz val="12"/>
        <rFont val="Times New Roman"/>
        <family val="1"/>
      </rPr>
      <t>*</t>
    </r>
  </si>
  <si>
    <r>
      <t>С</t>
    </r>
    <r>
      <rPr>
        <b/>
        <sz val="8"/>
        <rFont val="Times New Roman"/>
        <family val="1"/>
      </rPr>
      <t>4,i</t>
    </r>
    <r>
      <rPr>
        <b/>
        <sz val="12"/>
        <rFont val="Times New Roman"/>
        <family val="1"/>
      </rPr>
      <t>*</t>
    </r>
  </si>
  <si>
    <t>Ставки платы С2,i, С3,i и С4,i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</t>
  </si>
  <si>
    <t>филиала ПАО "МРСК Юга" - "Ростовэнерго" на 2016 год</t>
  </si>
  <si>
    <t>Филиал Публичного акционерного общества "Межрегиональная распределительная сетевая компания юга" - "Ростовэнерго"</t>
  </si>
  <si>
    <t>Филиал ПАО "МРСК Юга" - "Ростовэнерго"</t>
  </si>
  <si>
    <t>Чекмарев С.А. - заместитель генерального директора - директор филиала ПАО "МРСК Юга" - "Ростовэнерго"</t>
  </si>
  <si>
    <t xml:space="preserve">office@re.mrsk-yuga.ru </t>
  </si>
  <si>
    <t>(863) 238-53-59</t>
  </si>
  <si>
    <t>(863) 238-51-22</t>
  </si>
  <si>
    <t>на 2016 год</t>
  </si>
  <si>
    <t>для расчета платы за технолоогическое присоединение к территориальным распределительным сетям на уровне напряжения ниже 35 кВ и присоединяемой мощностью менее 8 900 кВт филиала ПАО "МРСК Юга" - "Ростовэнерго"</t>
  </si>
  <si>
    <t>до 15 кВт включительно  (не льготная категория заявителей)</t>
  </si>
  <si>
    <t>до 15 кВт включительно (не льготная категория заявителей)</t>
  </si>
  <si>
    <t>РАСЧЕТ
необходимой валовой выручки на технологическое присоединение
 филиала ПАО "МРСК Юга" - "Ростовэнерго"</t>
  </si>
  <si>
    <t>В связи с тем, что мероприятия для технологического присоединения с применением временной схемы электроснабжения идентичны мероприятиям для технологического присоединения с постоянной схемой электроснабжения и требуют того же объема трудозатрат, стандартизированная тарифная ставка С1 для временной схемы электроснабжения равна стандартизированной тарифной ставке С1 для постоянной схемы электроснабжения.</t>
  </si>
  <si>
    <t>по временной схеме **</t>
  </si>
  <si>
    <t>….</t>
  </si>
  <si>
    <t>***</t>
  </si>
  <si>
    <t>Данные представлены оперативно на 01.10.2015г.</t>
  </si>
  <si>
    <t>ИНФОРМАЦИЯ
о поданных заявках на технологическое присоединение за текущий год ***</t>
  </si>
  <si>
    <t>ИНФОРМАЦИЯ
об осуществлении технологического присоединения по договорам, заключенным за текущий год ***</t>
  </si>
  <si>
    <t>Итого (размер необходимой валовой выручки)*</t>
  </si>
  <si>
    <t>*-</t>
  </si>
  <si>
    <t xml:space="preserve">с учетом выпадающих доходов (некомпенсированных расходов) от предоставления льгот по договорам ТП </t>
  </si>
  <si>
    <t>С 01 октября 2015г при технологическом присоединении Заявителя, осуществляющего технологическое присоединение своих энергопринимающих устройств максимальной мощностью до 150 кВт, в плате за технологическое присоединение указанных Заявителей стоимость мероприятий "последней мили" учитывается в размере не более 50%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</si>
  <si>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при присоединении по III категории надежности электроснабжения в базовых ценах 2001 года***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</si>
  <si>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при присоединении по III категории надежности электроснабжения в базовых ценах 2001 года***</t>
  </si>
  <si>
    <t>Стандартизированная тарифная ставка на покрытие расходов сетевой организации на строительство подстанций при присоединении по III категории надежности электроснабжения в базовых ценах 2001 года***</t>
  </si>
  <si>
    <t>Стандартизированная тарифная ставка на покрытие расходов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 в части расходов на строительство подстанций в базовых ценах 2001 года***</t>
  </si>
  <si>
    <t>Выполнение сетевой организацией мероприятий, связанных со строительством "последней мили"***</t>
  </si>
  <si>
    <t>С 01 октября 2015г размер включаемых в состав платы за технологическое присоединение энергопринимающих устройств максимальной мощностью не более 150 кВт инвестиционной составляющей на покрытие расходов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 не может составлять более чем 50 процентов от величины указанных расходов.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</si>
</sst>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&quot;$&quot;_-;\-* #,##0&quot;$&quot;_-;_-* &quot;-&quot;&quot;$&quot;_-;_-@_-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0.000"/>
    <numFmt numFmtId="177" formatCode="0.0"/>
    <numFmt numFmtId="178" formatCode="#,##0.0"/>
    <numFmt numFmtId="179" formatCode="0.0%"/>
    <numFmt numFmtId="180" formatCode="#,##0.00_р_."/>
    <numFmt numFmtId="181" formatCode="_-* #,##0.00000_р_._-;\-* #,##0.00000_р_._-;_-* &quot;-&quot;_р_._-;_-@_-"/>
    <numFmt numFmtId="182" formatCode="_-* #,##0.00_р_._-;\-* #,##0.00_р_._-;_-* &quot;-&quot;_р_._-;_-@_-"/>
    <numFmt numFmtId="183" formatCode="_-* #,##0.0_р_._-;\-* #,##0.0_р_._-;_-* &quot;-&quot;_р_._-;_-@_-"/>
    <numFmt numFmtId="184" formatCode="0.0000"/>
    <numFmt numFmtId="185" formatCode="#,##0.0000"/>
    <numFmt numFmtId="186" formatCode="#,##0.00000"/>
    <numFmt numFmtId="187" formatCode="_-* #,##0.000_р_._-;\-* #,##0.000_р_._-;_-* &quot;-&quot;_р_._-;_-@_-"/>
    <numFmt numFmtId="188" formatCode="#,##0.000"/>
    <numFmt numFmtId="189" formatCode="#,##0.000000"/>
    <numFmt numFmtId="190" formatCode="_-* #,##0.00000_р_._-;\-* #,##0.00000_р_._-;_-* &quot;-&quot;??_р_._-;_-@_-"/>
    <numFmt numFmtId="191" formatCode="_-* #,##0.00000000_р_._-;\-* #,##0.00000000_р_._-;_-* &quot;-&quot;??_р_._-;_-@_-"/>
    <numFmt numFmtId="192" formatCode="0.00;[Red]0.00"/>
    <numFmt numFmtId="193" formatCode="#,##0.00_ ;\-#,##0.00\ "/>
    <numFmt numFmtId="194" formatCode="_-* #,##0.0_$_-;\-* #,##0.0_$_-;_-* &quot;-&quot;??_$_-;_-@_-"/>
    <numFmt numFmtId="195" formatCode="_-* #,##0_$_-;\-* #,##0_$_-;_-* &quot;-&quot;??_$_-;_-@_-"/>
    <numFmt numFmtId="196" formatCode="_-* #,##0.000000000000000_р_._-;\-* #,##0.000000000000000_р_._-;_-* &quot;-&quot;??_р_._-;_-@_-"/>
    <numFmt numFmtId="197" formatCode="#,##0_ ;[Red]\-#,##0\ "/>
    <numFmt numFmtId="198" formatCode="#,##0.00000_ ;\-#,##0.00000\ "/>
    <numFmt numFmtId="199" formatCode="0.00000000"/>
    <numFmt numFmtId="200" formatCode="0.0000000"/>
    <numFmt numFmtId="201" formatCode="0.000000"/>
    <numFmt numFmtId="202" formatCode="0.00000"/>
    <numFmt numFmtId="203" formatCode="_-* #,##0.0000_р_._-;\-* #,##0.0000_р_._-;_-* &quot;-&quot;_р_._-;_-@_-"/>
    <numFmt numFmtId="204" formatCode="#,##0.0000000"/>
    <numFmt numFmtId="205" formatCode="_-* #,##0.000000_р_._-;\-* #,##0.000000_р_._-;_-* &quot;-&quot;_р_._-;_-@_-"/>
    <numFmt numFmtId="206" formatCode="_-* #,##0.000_р_._-;\-* #,##0.000_р_._-;_-* &quot;-&quot;???_р_._-;_-@_-"/>
    <numFmt numFmtId="207" formatCode="_-* #,##0.000\ _₽_-;\-* #,##0.000\ _₽_-;_-* &quot;-&quot;???\ _₽_-;_-@_-"/>
    <numFmt numFmtId="208" formatCode="_-* #,##0.0\ _₽_-;\-* #,##0.0\ _₽_-;_-* &quot;-&quot;?\ _₽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</numFmts>
  <fonts count="5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0"/>
      <name val="Helv"/>
      <family val="0"/>
    </font>
    <font>
      <sz val="16"/>
      <name val="Times New Roman"/>
      <family val="1"/>
    </font>
    <font>
      <b/>
      <sz val="10"/>
      <name val="Arial Cyr"/>
      <family val="0"/>
    </font>
    <font>
      <b/>
      <sz val="18"/>
      <name val="Times New Roman"/>
      <family val="1"/>
    </font>
    <font>
      <sz val="14"/>
      <name val="Arial"/>
      <family val="2"/>
    </font>
    <font>
      <b/>
      <sz val="13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9"/>
      <name val="Tahoma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u val="single"/>
      <sz val="12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thin"/>
      <top style="dashed"/>
      <bottom style="dotted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>
        <color indexed="63"/>
      </left>
      <right style="thin"/>
      <top style="dashed"/>
      <bottom style="dotted"/>
    </border>
    <border>
      <left style="medium"/>
      <right style="thin"/>
      <top style="thin"/>
      <bottom style="dashed"/>
    </border>
    <border>
      <left style="medium"/>
      <right style="thin"/>
      <top style="dashed"/>
      <bottom style="dotted"/>
    </border>
    <border>
      <left style="medium"/>
      <right style="thin"/>
      <top>
        <color indexed="63"/>
      </top>
      <bottom style="dash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4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4" fillId="0" borderId="9" applyNumberFormat="0" applyFill="0" applyAlignment="0" applyProtection="0"/>
    <xf numFmtId="0" fontId="10" fillId="0" borderId="0">
      <alignment/>
      <protection/>
    </xf>
    <xf numFmtId="0" fontId="5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0" fillId="0" borderId="0" applyFont="0" applyFill="0" applyBorder="0" applyAlignment="0" applyProtection="0"/>
    <xf numFmtId="4" fontId="19" fillId="4" borderId="0" applyBorder="0">
      <alignment horizontal="right"/>
      <protection/>
    </xf>
    <xf numFmtId="0" fontId="56" fillId="31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60">
      <alignment/>
      <protection/>
    </xf>
    <xf numFmtId="0" fontId="14" fillId="0" borderId="0" xfId="60" applyFont="1">
      <alignment/>
      <protection/>
    </xf>
    <xf numFmtId="0" fontId="6" fillId="0" borderId="0" xfId="60" applyFill="1">
      <alignment/>
      <protection/>
    </xf>
    <xf numFmtId="0" fontId="11" fillId="0" borderId="0" xfId="60" applyFont="1" applyFill="1" applyAlignment="1">
      <alignment wrapText="1"/>
      <protection/>
    </xf>
    <xf numFmtId="0" fontId="2" fillId="0" borderId="0" xfId="0" applyFont="1" applyFill="1" applyBorder="1" applyAlignment="1">
      <alignment horizontal="center"/>
    </xf>
    <xf numFmtId="0" fontId="15" fillId="0" borderId="0" xfId="61" applyFont="1" applyAlignment="1">
      <alignment/>
      <protection/>
    </xf>
    <xf numFmtId="0" fontId="15" fillId="0" borderId="0" xfId="61" applyFont="1" applyAlignment="1">
      <alignment horizontal="center"/>
      <protection/>
    </xf>
    <xf numFmtId="0" fontId="6" fillId="0" borderId="0" xfId="60" applyAlignment="1">
      <alignment horizontal="center" vertical="center"/>
      <protection/>
    </xf>
    <xf numFmtId="0" fontId="16" fillId="0" borderId="0" xfId="60" applyFont="1">
      <alignment/>
      <protection/>
    </xf>
    <xf numFmtId="0" fontId="20" fillId="0" borderId="0" xfId="0" applyFont="1" applyBorder="1" applyAlignment="1">
      <alignment horizontal="center" wrapText="1"/>
    </xf>
    <xf numFmtId="0" fontId="15" fillId="0" borderId="0" xfId="61" applyFont="1" applyAlignment="1">
      <alignment horizontal="center" vertical="center" wrapText="1"/>
      <protection/>
    </xf>
    <xf numFmtId="0" fontId="6" fillId="0" borderId="0" xfId="60" applyAlignment="1">
      <alignment horizontal="center" vertical="center" wrapText="1"/>
      <protection/>
    </xf>
    <xf numFmtId="0" fontId="0" fillId="0" borderId="0" xfId="0" applyBorder="1" applyAlignment="1">
      <alignment/>
    </xf>
    <xf numFmtId="49" fontId="3" fillId="0" borderId="10" xfId="61" applyNumberFormat="1" applyFont="1" applyBorder="1" applyAlignment="1">
      <alignment horizontal="center"/>
      <protection/>
    </xf>
    <xf numFmtId="49" fontId="4" fillId="0" borderId="10" xfId="61" applyNumberFormat="1" applyFont="1" applyBorder="1" applyAlignment="1">
      <alignment horizontal="center"/>
      <protection/>
    </xf>
    <xf numFmtId="49" fontId="3" fillId="0" borderId="11" xfId="61" applyNumberFormat="1" applyFont="1" applyFill="1" applyBorder="1" applyAlignment="1">
      <alignment horizontal="center" vertical="center"/>
      <protection/>
    </xf>
    <xf numFmtId="49" fontId="3" fillId="0" borderId="12" xfId="61" applyNumberFormat="1" applyFont="1" applyBorder="1" applyAlignment="1">
      <alignment horizontal="center"/>
      <protection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32" borderId="13" xfId="0" applyFont="1" applyFill="1" applyBorder="1" applyAlignment="1">
      <alignment horizontal="left" vertical="center" wrapText="1"/>
    </xf>
    <xf numFmtId="0" fontId="1" fillId="32" borderId="13" xfId="0" applyFont="1" applyFill="1" applyBorder="1" applyAlignment="1">
      <alignment vertical="center" wrapText="1"/>
    </xf>
    <xf numFmtId="0" fontId="1" fillId="32" borderId="13" xfId="0" applyFont="1" applyFill="1" applyBorder="1" applyAlignment="1">
      <alignment horizontal="center" vertical="center" wrapText="1"/>
    </xf>
    <xf numFmtId="3" fontId="1" fillId="32" borderId="14" xfId="0" applyNumberFormat="1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left" vertical="center" wrapText="1"/>
    </xf>
    <xf numFmtId="0" fontId="2" fillId="32" borderId="15" xfId="0" applyFont="1" applyFill="1" applyBorder="1" applyAlignment="1">
      <alignment horizontal="center" vertical="center" wrapText="1"/>
    </xf>
    <xf numFmtId="3" fontId="1" fillId="32" borderId="15" xfId="0" applyNumberFormat="1" applyFont="1" applyFill="1" applyBorder="1" applyAlignment="1">
      <alignment horizontal="center" vertical="center" wrapText="1"/>
    </xf>
    <xf numFmtId="3" fontId="1" fillId="32" borderId="16" xfId="0" applyNumberFormat="1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3" fontId="1" fillId="32" borderId="17" xfId="0" applyNumberFormat="1" applyFont="1" applyFill="1" applyBorder="1" applyAlignment="1">
      <alignment horizontal="center" vertical="center" wrapText="1"/>
    </xf>
    <xf numFmtId="3" fontId="1" fillId="32" borderId="18" xfId="0" applyNumberFormat="1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3" fontId="1" fillId="32" borderId="19" xfId="0" applyNumberFormat="1" applyFont="1" applyFill="1" applyBorder="1" applyAlignment="1">
      <alignment horizontal="center" vertical="center" wrapText="1"/>
    </xf>
    <xf numFmtId="3" fontId="1" fillId="32" borderId="20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32" borderId="0" xfId="0" applyFill="1" applyAlignment="1">
      <alignment/>
    </xf>
    <xf numFmtId="0" fontId="3" fillId="0" borderId="12" xfId="61" applyFont="1" applyBorder="1" applyAlignment="1">
      <alignment horizontal="left" wrapText="1"/>
      <protection/>
    </xf>
    <xf numFmtId="0" fontId="4" fillId="0" borderId="10" xfId="61" applyFont="1" applyBorder="1" applyAlignment="1">
      <alignment horizontal="left" wrapText="1"/>
      <protection/>
    </xf>
    <xf numFmtId="0" fontId="4" fillId="0" borderId="10" xfId="61" applyFont="1" applyBorder="1" applyAlignment="1">
      <alignment vertical="justify" wrapText="1"/>
      <protection/>
    </xf>
    <xf numFmtId="49" fontId="4" fillId="0" borderId="10" xfId="61" applyNumberFormat="1" applyFont="1" applyBorder="1" applyAlignment="1">
      <alignment horizontal="left" wrapText="1"/>
      <protection/>
    </xf>
    <xf numFmtId="0" fontId="3" fillId="0" borderId="10" xfId="61" applyFont="1" applyBorder="1" applyAlignment="1">
      <alignment horizontal="left" wrapText="1"/>
      <protection/>
    </xf>
    <xf numFmtId="0" fontId="3" fillId="0" borderId="11" xfId="61" applyFont="1" applyBorder="1" applyAlignment="1">
      <alignment horizontal="left" wrapText="1"/>
      <protection/>
    </xf>
    <xf numFmtId="0" fontId="11" fillId="0" borderId="0" xfId="60" applyFont="1" applyFill="1" applyAlignment="1">
      <alignment horizontal="right" wrapText="1"/>
      <protection/>
    </xf>
    <xf numFmtId="4" fontId="1" fillId="32" borderId="13" xfId="0" applyNumberFormat="1" applyFont="1" applyFill="1" applyBorder="1" applyAlignment="1">
      <alignment horizontal="center" vertical="center" wrapText="1"/>
    </xf>
    <xf numFmtId="3" fontId="1" fillId="32" borderId="21" xfId="0" applyNumberFormat="1" applyFont="1" applyFill="1" applyBorder="1" applyAlignment="1">
      <alignment horizontal="center" vertical="center" wrapText="1"/>
    </xf>
    <xf numFmtId="3" fontId="1" fillId="32" borderId="22" xfId="0" applyNumberFormat="1" applyFont="1" applyFill="1" applyBorder="1" applyAlignment="1">
      <alignment horizontal="center" vertical="center" wrapText="1"/>
    </xf>
    <xf numFmtId="3" fontId="1" fillId="32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5" fillId="0" borderId="0" xfId="59" applyFont="1" applyFill="1" applyAlignment="1">
      <alignment horizontal="right" vertical="center" wrapText="1"/>
      <protection/>
    </xf>
    <xf numFmtId="3" fontId="1" fillId="32" borderId="23" xfId="0" applyNumberFormat="1" applyFont="1" applyFill="1" applyBorder="1" applyAlignment="1">
      <alignment horizontal="center" vertical="center" wrapText="1"/>
    </xf>
    <xf numFmtId="0" fontId="5" fillId="0" borderId="0" xfId="59" applyFont="1" applyFill="1" applyAlignment="1">
      <alignment vertical="center" wrapText="1"/>
      <protection/>
    </xf>
    <xf numFmtId="0" fontId="6" fillId="0" borderId="0" xfId="60" applyAlignment="1">
      <alignment horizontal="center"/>
      <protection/>
    </xf>
    <xf numFmtId="0" fontId="5" fillId="0" borderId="0" xfId="61" applyFont="1" applyAlignment="1">
      <alignment horizontal="right"/>
      <protection/>
    </xf>
    <xf numFmtId="3" fontId="2" fillId="32" borderId="13" xfId="60" applyNumberFormat="1" applyFont="1" applyFill="1" applyBorder="1" applyAlignment="1">
      <alignment horizontal="left" vertical="center" wrapText="1"/>
      <protection/>
    </xf>
    <xf numFmtId="4" fontId="2" fillId="32" borderId="24" xfId="0" applyNumberFormat="1" applyFont="1" applyFill="1" applyBorder="1" applyAlignment="1">
      <alignment vertical="center" wrapText="1"/>
    </xf>
    <xf numFmtId="4" fontId="2" fillId="32" borderId="13" xfId="0" applyNumberFormat="1" applyFont="1" applyFill="1" applyBorder="1" applyAlignment="1">
      <alignment vertical="center" wrapText="1"/>
    </xf>
    <xf numFmtId="0" fontId="2" fillId="32" borderId="13" xfId="0" applyFont="1" applyFill="1" applyBorder="1" applyAlignment="1">
      <alignment vertical="center" wrapText="1"/>
    </xf>
    <xf numFmtId="4" fontId="2" fillId="32" borderId="13" xfId="0" applyNumberFormat="1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vertical="center" wrapText="1"/>
    </xf>
    <xf numFmtId="0" fontId="2" fillId="32" borderId="19" xfId="0" applyFont="1" applyFill="1" applyBorder="1" applyAlignment="1">
      <alignment vertical="center" wrapText="1"/>
    </xf>
    <xf numFmtId="0" fontId="1" fillId="32" borderId="13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center" vertical="center" wrapText="1"/>
    </xf>
    <xf numFmtId="41" fontId="3" fillId="32" borderId="25" xfId="61" applyNumberFormat="1" applyFont="1" applyFill="1" applyBorder="1" applyAlignment="1">
      <alignment horizontal="center"/>
      <protection/>
    </xf>
    <xf numFmtId="195" fontId="21" fillId="32" borderId="26" xfId="72" applyNumberFormat="1" applyFont="1" applyFill="1" applyBorder="1" applyAlignment="1">
      <alignment horizontal="center" vertical="center" wrapText="1"/>
    </xf>
    <xf numFmtId="195" fontId="21" fillId="32" borderId="27" xfId="72" applyNumberFormat="1" applyFont="1" applyFill="1" applyBorder="1" applyAlignment="1">
      <alignment horizontal="center" vertical="center" wrapText="1"/>
    </xf>
    <xf numFmtId="41" fontId="4" fillId="32" borderId="26" xfId="61" applyNumberFormat="1" applyFont="1" applyFill="1" applyBorder="1" applyAlignment="1">
      <alignment horizontal="center"/>
      <protection/>
    </xf>
    <xf numFmtId="41" fontId="4" fillId="32" borderId="27" xfId="61" applyNumberFormat="1" applyFont="1" applyFill="1" applyBorder="1" applyAlignment="1">
      <alignment horizontal="center"/>
      <protection/>
    </xf>
    <xf numFmtId="195" fontId="21" fillId="32" borderId="26" xfId="75" applyNumberFormat="1" applyFont="1" applyFill="1" applyBorder="1" applyAlignment="1">
      <alignment horizontal="center" vertical="center" wrapText="1"/>
    </xf>
    <xf numFmtId="195" fontId="21" fillId="32" borderId="27" xfId="75" applyNumberFormat="1" applyFont="1" applyFill="1" applyBorder="1" applyAlignment="1">
      <alignment horizontal="center" vertical="center" wrapText="1"/>
    </xf>
    <xf numFmtId="41" fontId="3" fillId="32" borderId="27" xfId="61" applyNumberFormat="1" applyFont="1" applyFill="1" applyBorder="1" applyAlignment="1">
      <alignment horizontal="center" vertical="center"/>
      <protection/>
    </xf>
    <xf numFmtId="175" fontId="21" fillId="32" borderId="26" xfId="72" applyFont="1" applyFill="1" applyBorder="1" applyAlignment="1">
      <alignment horizontal="center" vertical="center" wrapText="1"/>
    </xf>
    <xf numFmtId="175" fontId="21" fillId="32" borderId="27" xfId="72" applyFont="1" applyFill="1" applyBorder="1" applyAlignment="1">
      <alignment horizontal="center" vertical="center" wrapText="1"/>
    </xf>
    <xf numFmtId="41" fontId="3" fillId="32" borderId="28" xfId="61" applyNumberFormat="1" applyFont="1" applyFill="1" applyBorder="1" applyAlignment="1">
      <alignment horizontal="center" vertical="center"/>
      <protection/>
    </xf>
    <xf numFmtId="41" fontId="3" fillId="32" borderId="29" xfId="61" applyNumberFormat="1" applyFont="1" applyFill="1" applyBorder="1" applyAlignment="1">
      <alignment horizontal="center" vertical="center"/>
      <protection/>
    </xf>
    <xf numFmtId="3" fontId="1" fillId="32" borderId="13" xfId="0" applyNumberFormat="1" applyFont="1" applyFill="1" applyBorder="1" applyAlignment="1">
      <alignment vertical="center" wrapText="1"/>
    </xf>
    <xf numFmtId="41" fontId="3" fillId="32" borderId="30" xfId="61" applyNumberFormat="1" applyFont="1" applyFill="1" applyBorder="1" applyAlignment="1">
      <alignment horizontal="center"/>
      <protection/>
    </xf>
    <xf numFmtId="41" fontId="3" fillId="32" borderId="31" xfId="61" applyNumberFormat="1" applyFont="1" applyFill="1" applyBorder="1" applyAlignment="1">
      <alignment horizontal="center"/>
      <protection/>
    </xf>
    <xf numFmtId="195" fontId="3" fillId="32" borderId="26" xfId="7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32" borderId="32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 wrapText="1"/>
    </xf>
    <xf numFmtId="49" fontId="3" fillId="0" borderId="34" xfId="61" applyNumberFormat="1" applyFont="1" applyBorder="1" applyAlignment="1">
      <alignment horizontal="center"/>
      <protection/>
    </xf>
    <xf numFmtId="41" fontId="3" fillId="32" borderId="35" xfId="61" applyNumberFormat="1" applyFont="1" applyFill="1" applyBorder="1" applyAlignment="1">
      <alignment horizontal="center"/>
      <protection/>
    </xf>
    <xf numFmtId="0" fontId="4" fillId="0" borderId="34" xfId="61" applyFont="1" applyBorder="1" applyAlignment="1">
      <alignment horizontal="left" wrapText="1"/>
      <protection/>
    </xf>
    <xf numFmtId="0" fontId="17" fillId="0" borderId="0" xfId="59" applyFont="1" applyFill="1" applyAlignment="1">
      <alignment vertical="center" wrapText="1"/>
      <protection/>
    </xf>
    <xf numFmtId="0" fontId="4" fillId="0" borderId="32" xfId="60" applyFont="1" applyFill="1" applyBorder="1" applyAlignment="1">
      <alignment horizontal="center" vertical="center" wrapText="1"/>
      <protection/>
    </xf>
    <xf numFmtId="0" fontId="4" fillId="0" borderId="32" xfId="60" applyFont="1" applyFill="1" applyBorder="1" applyAlignment="1">
      <alignment vertical="center" wrapText="1"/>
      <protection/>
    </xf>
    <xf numFmtId="0" fontId="4" fillId="32" borderId="13" xfId="60" applyFont="1" applyFill="1" applyBorder="1" applyAlignment="1">
      <alignment horizontal="center" vertical="center" wrapText="1"/>
      <protection/>
    </xf>
    <xf numFmtId="0" fontId="4" fillId="32" borderId="24" xfId="60" applyFont="1" applyFill="1" applyBorder="1" applyAlignment="1">
      <alignment horizontal="center" vertical="center" wrapText="1"/>
      <protection/>
    </xf>
    <xf numFmtId="0" fontId="4" fillId="32" borderId="13" xfId="60" applyFont="1" applyFill="1" applyBorder="1" applyAlignment="1">
      <alignment horizontal="center" wrapText="1"/>
      <protection/>
    </xf>
    <xf numFmtId="0" fontId="4" fillId="0" borderId="13" xfId="60" applyFont="1" applyFill="1" applyBorder="1" applyAlignment="1">
      <alignment horizontal="center" vertical="center" wrapText="1"/>
      <protection/>
    </xf>
    <xf numFmtId="3" fontId="3" fillId="0" borderId="13" xfId="60" applyNumberFormat="1" applyFont="1" applyFill="1" applyBorder="1" applyAlignment="1">
      <alignment horizontal="left" vertical="center" wrapText="1"/>
      <protection/>
    </xf>
    <xf numFmtId="175" fontId="3" fillId="32" borderId="13" xfId="72" applyFont="1" applyFill="1" applyBorder="1" applyAlignment="1">
      <alignment horizontal="center" vertical="center" wrapText="1"/>
    </xf>
    <xf numFmtId="175" fontId="4" fillId="32" borderId="24" xfId="72" applyFont="1" applyFill="1" applyBorder="1" applyAlignment="1">
      <alignment horizontal="center" vertical="center" wrapText="1"/>
    </xf>
    <xf numFmtId="0" fontId="3" fillId="0" borderId="13" xfId="60" applyFont="1" applyFill="1" applyBorder="1" applyAlignment="1">
      <alignment horizontal="center" vertical="center" wrapText="1"/>
      <protection/>
    </xf>
    <xf numFmtId="175" fontId="3" fillId="32" borderId="24" xfId="72" applyFont="1" applyFill="1" applyBorder="1" applyAlignment="1">
      <alignment horizontal="center" vertical="center" wrapText="1"/>
    </xf>
    <xf numFmtId="0" fontId="4" fillId="0" borderId="13" xfId="60" applyFont="1" applyFill="1" applyBorder="1" applyAlignment="1">
      <alignment vertical="center" wrapText="1"/>
      <protection/>
    </xf>
    <xf numFmtId="0" fontId="4" fillId="0" borderId="13" xfId="59" applyFont="1" applyFill="1" applyBorder="1" applyAlignment="1">
      <alignment horizontal="center" vertical="center" wrapText="1"/>
      <protection/>
    </xf>
    <xf numFmtId="175" fontId="4" fillId="32" borderId="13" xfId="72" applyFont="1" applyFill="1" applyBorder="1" applyAlignment="1">
      <alignment horizontal="center" vertical="center" wrapText="1"/>
    </xf>
    <xf numFmtId="3" fontId="4" fillId="0" borderId="13" xfId="60" applyNumberFormat="1" applyFont="1" applyFill="1" applyBorder="1" applyAlignment="1">
      <alignment horizontal="left" vertical="center" wrapText="1"/>
      <protection/>
    </xf>
    <xf numFmtId="49" fontId="4" fillId="0" borderId="13" xfId="59" applyNumberFormat="1" applyFont="1" applyFill="1" applyBorder="1" applyAlignment="1">
      <alignment horizontal="center" vertical="center" wrapText="1"/>
      <protection/>
    </xf>
    <xf numFmtId="49" fontId="4" fillId="0" borderId="13" xfId="60" applyNumberFormat="1" applyFont="1" applyFill="1" applyBorder="1" applyAlignment="1">
      <alignment horizontal="center" vertical="center" wrapText="1"/>
      <protection/>
    </xf>
    <xf numFmtId="49" fontId="3" fillId="0" borderId="13" xfId="60" applyNumberFormat="1" applyFont="1" applyFill="1" applyBorder="1" applyAlignment="1">
      <alignment horizontal="center" vertical="center" wrapText="1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4" fillId="0" borderId="15" xfId="60" applyFont="1" applyFill="1" applyBorder="1" applyAlignment="1">
      <alignment vertical="center" wrapText="1"/>
      <protection/>
    </xf>
    <xf numFmtId="0" fontId="4" fillId="0" borderId="15" xfId="59" applyFont="1" applyFill="1" applyBorder="1" applyAlignment="1">
      <alignment horizontal="center" vertical="center" wrapText="1"/>
      <protection/>
    </xf>
    <xf numFmtId="175" fontId="4" fillId="32" borderId="15" xfId="72" applyFont="1" applyFill="1" applyBorder="1" applyAlignment="1">
      <alignment horizontal="center" vertical="center" wrapText="1"/>
    </xf>
    <xf numFmtId="175" fontId="4" fillId="32" borderId="36" xfId="72" applyFont="1" applyFill="1" applyBorder="1" applyAlignment="1">
      <alignment horizontal="center" vertical="center" wrapText="1"/>
    </xf>
    <xf numFmtId="0" fontId="4" fillId="0" borderId="17" xfId="60" applyFont="1" applyFill="1" applyBorder="1" applyAlignment="1">
      <alignment horizontal="center" vertical="center" wrapText="1"/>
      <protection/>
    </xf>
    <xf numFmtId="0" fontId="4" fillId="0" borderId="17" xfId="59" applyFont="1" applyFill="1" applyBorder="1" applyAlignment="1">
      <alignment horizontal="center" vertical="center" wrapText="1"/>
      <protection/>
    </xf>
    <xf numFmtId="175" fontId="4" fillId="32" borderId="17" xfId="72" applyFont="1" applyFill="1" applyBorder="1" applyAlignment="1">
      <alignment horizontal="center" vertical="center" wrapText="1"/>
    </xf>
    <xf numFmtId="175" fontId="4" fillId="32" borderId="37" xfId="72" applyFont="1" applyFill="1" applyBorder="1" applyAlignment="1">
      <alignment horizontal="center" vertical="center" wrapText="1"/>
    </xf>
    <xf numFmtId="0" fontId="4" fillId="0" borderId="19" xfId="60" applyFont="1" applyFill="1" applyBorder="1" applyAlignment="1">
      <alignment horizontal="center" vertical="center" wrapText="1"/>
      <protection/>
    </xf>
    <xf numFmtId="0" fontId="4" fillId="0" borderId="19" xfId="59" applyFont="1" applyFill="1" applyBorder="1" applyAlignment="1">
      <alignment horizontal="center" vertical="center" wrapText="1"/>
      <protection/>
    </xf>
    <xf numFmtId="175" fontId="4" fillId="32" borderId="19" xfId="72" applyFont="1" applyFill="1" applyBorder="1" applyAlignment="1">
      <alignment horizontal="center" vertical="center" wrapText="1"/>
    </xf>
    <xf numFmtId="175" fontId="4" fillId="32" borderId="38" xfId="72" applyFont="1" applyFill="1" applyBorder="1" applyAlignment="1">
      <alignment horizontal="center" vertical="center" wrapText="1"/>
    </xf>
    <xf numFmtId="3" fontId="4" fillId="0" borderId="15" xfId="60" applyNumberFormat="1" applyFont="1" applyFill="1" applyBorder="1" applyAlignment="1">
      <alignment horizontal="left" vertical="center" wrapText="1"/>
      <protection/>
    </xf>
    <xf numFmtId="49" fontId="4" fillId="0" borderId="15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9" xfId="59" applyNumberFormat="1" applyFont="1" applyFill="1" applyBorder="1" applyAlignment="1">
      <alignment horizontal="center" vertical="center" wrapText="1"/>
      <protection/>
    </xf>
    <xf numFmtId="49" fontId="4" fillId="0" borderId="15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center" vertical="center" wrapText="1"/>
      <protection/>
    </xf>
    <xf numFmtId="49" fontId="4" fillId="0" borderId="19" xfId="60" applyNumberFormat="1" applyFont="1" applyFill="1" applyBorder="1" applyAlignment="1">
      <alignment horizontal="center" vertical="center" wrapText="1"/>
      <protection/>
    </xf>
    <xf numFmtId="0" fontId="4" fillId="0" borderId="0" xfId="60" applyFont="1" applyAlignment="1">
      <alignment horizontal="right" vertical="top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2" fillId="0" borderId="0" xfId="60" applyFont="1" applyAlignment="1">
      <alignment horizontal="right" vertical="top"/>
      <protection/>
    </xf>
    <xf numFmtId="0" fontId="0" fillId="0" borderId="32" xfId="0" applyFill="1" applyBorder="1" applyAlignment="1">
      <alignment horizontal="center" vertical="center"/>
    </xf>
    <xf numFmtId="2" fontId="0" fillId="0" borderId="32" xfId="0" applyNumberForma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4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0" fillId="0" borderId="42" xfId="0" applyFill="1" applyBorder="1" applyAlignment="1">
      <alignment/>
    </xf>
    <xf numFmtId="2" fontId="0" fillId="0" borderId="41" xfId="0" applyNumberFormat="1" applyFill="1" applyBorder="1" applyAlignment="1">
      <alignment horizontal="center" vertical="center"/>
    </xf>
    <xf numFmtId="2" fontId="0" fillId="0" borderId="43" xfId="0" applyNumberFormat="1" applyFill="1" applyBorder="1" applyAlignment="1">
      <alignment horizontal="center" vertical="center"/>
    </xf>
    <xf numFmtId="2" fontId="0" fillId="0" borderId="44" xfId="0" applyNumberForma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2" fontId="0" fillId="0" borderId="46" xfId="0" applyNumberFormat="1" applyFill="1" applyBorder="1" applyAlignment="1">
      <alignment/>
    </xf>
    <xf numFmtId="2" fontId="0" fillId="0" borderId="32" xfId="0" applyNumberFormat="1" applyFill="1" applyBorder="1" applyAlignment="1">
      <alignment/>
    </xf>
    <xf numFmtId="0" fontId="0" fillId="0" borderId="46" xfId="0" applyFill="1" applyBorder="1" applyAlignment="1">
      <alignment/>
    </xf>
    <xf numFmtId="2" fontId="0" fillId="0" borderId="45" xfId="0" applyNumberForma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2" fontId="0" fillId="0" borderId="33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32" borderId="24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60" applyFont="1" applyAlignment="1">
      <alignment horizontal="left" wrapText="1"/>
      <protection/>
    </xf>
    <xf numFmtId="0" fontId="1" fillId="32" borderId="13" xfId="0" applyFont="1" applyFill="1" applyBorder="1" applyAlignment="1">
      <alignment horizontal="center" vertical="center" wrapText="1"/>
    </xf>
    <xf numFmtId="4" fontId="1" fillId="32" borderId="24" xfId="0" applyNumberFormat="1" applyFont="1" applyFill="1" applyBorder="1" applyAlignment="1">
      <alignment horizontal="center" vertical="center" wrapText="1"/>
    </xf>
    <xf numFmtId="0" fontId="0" fillId="32" borderId="17" xfId="0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32" borderId="0" xfId="0" applyNumberFormat="1" applyFont="1" applyFill="1" applyBorder="1" applyAlignment="1">
      <alignment horizontal="center" vertical="center" wrapText="1"/>
    </xf>
    <xf numFmtId="4" fontId="2" fillId="32" borderId="0" xfId="0" applyNumberFormat="1" applyFont="1" applyFill="1" applyBorder="1" applyAlignment="1">
      <alignment horizontal="center" vertical="center" wrapText="1"/>
    </xf>
    <xf numFmtId="4" fontId="0" fillId="32" borderId="0" xfId="0" applyNumberFormat="1" applyFill="1" applyBorder="1" applyAlignment="1">
      <alignment vertical="center" wrapText="1"/>
    </xf>
    <xf numFmtId="4" fontId="0" fillId="32" borderId="0" xfId="0" applyNumberFormat="1" applyFill="1" applyBorder="1" applyAlignment="1">
      <alignment/>
    </xf>
    <xf numFmtId="3" fontId="1" fillId="32" borderId="0" xfId="0" applyNumberFormat="1" applyFont="1" applyFill="1" applyBorder="1" applyAlignment="1">
      <alignment horizontal="center" vertical="center" wrapText="1"/>
    </xf>
    <xf numFmtId="4" fontId="12" fillId="32" borderId="0" xfId="0" applyNumberFormat="1" applyFont="1" applyFill="1" applyBorder="1" applyAlignment="1">
      <alignment/>
    </xf>
    <xf numFmtId="0" fontId="0" fillId="32" borderId="0" xfId="0" applyFill="1" applyBorder="1" applyAlignment="1">
      <alignment/>
    </xf>
    <xf numFmtId="4" fontId="2" fillId="32" borderId="41" xfId="0" applyNumberFormat="1" applyFont="1" applyFill="1" applyBorder="1" applyAlignment="1">
      <alignment horizontal="center" vertical="center" wrapText="1"/>
    </xf>
    <xf numFmtId="4" fontId="1" fillId="32" borderId="41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" fontId="2" fillId="32" borderId="27" xfId="0" applyNumberFormat="1" applyFont="1" applyFill="1" applyBorder="1" applyAlignment="1">
      <alignment vertical="center" wrapText="1"/>
    </xf>
    <xf numFmtId="4" fontId="1" fillId="32" borderId="27" xfId="0" applyNumberFormat="1" applyFont="1" applyFill="1" applyBorder="1" applyAlignment="1">
      <alignment horizontal="center" vertical="center" wrapText="1"/>
    </xf>
    <xf numFmtId="4" fontId="2" fillId="32" borderId="27" xfId="0" applyNumberFormat="1" applyFont="1" applyFill="1" applyBorder="1" applyAlignment="1">
      <alignment horizontal="center" vertical="center" wrapText="1"/>
    </xf>
    <xf numFmtId="0" fontId="1" fillId="32" borderId="27" xfId="0" applyFont="1" applyFill="1" applyBorder="1" applyAlignment="1">
      <alignment horizontal="center" vertical="center" wrapText="1"/>
    </xf>
    <xf numFmtId="3" fontId="1" fillId="32" borderId="41" xfId="0" applyNumberFormat="1" applyFont="1" applyFill="1" applyBorder="1" applyAlignment="1">
      <alignment horizontal="center" vertical="center" wrapText="1"/>
    </xf>
    <xf numFmtId="3" fontId="1" fillId="32" borderId="47" xfId="0" applyNumberFormat="1" applyFont="1" applyFill="1" applyBorder="1" applyAlignment="1">
      <alignment horizontal="center" vertical="center" wrapText="1"/>
    </xf>
    <xf numFmtId="3" fontId="1" fillId="32" borderId="48" xfId="0" applyNumberFormat="1" applyFont="1" applyFill="1" applyBorder="1" applyAlignment="1">
      <alignment horizontal="center" vertical="center" wrapText="1"/>
    </xf>
    <xf numFmtId="3" fontId="1" fillId="32" borderId="49" xfId="0" applyNumberFormat="1" applyFont="1" applyFill="1" applyBorder="1" applyAlignment="1">
      <alignment horizontal="center" vertical="center" wrapText="1"/>
    </xf>
    <xf numFmtId="3" fontId="1" fillId="32" borderId="44" xfId="0" applyNumberFormat="1" applyFont="1" applyFill="1" applyBorder="1" applyAlignment="1">
      <alignment horizontal="center" vertical="center" wrapText="1"/>
    </xf>
    <xf numFmtId="3" fontId="1" fillId="32" borderId="50" xfId="0" applyNumberFormat="1" applyFont="1" applyFill="1" applyBorder="1" applyAlignment="1">
      <alignment horizontal="center" vertical="center" wrapText="1"/>
    </xf>
    <xf numFmtId="0" fontId="0" fillId="32" borderId="50" xfId="0" applyFill="1" applyBorder="1" applyAlignment="1">
      <alignment/>
    </xf>
    <xf numFmtId="3" fontId="1" fillId="32" borderId="51" xfId="0" applyNumberFormat="1" applyFont="1" applyFill="1" applyBorder="1" applyAlignment="1">
      <alignment horizontal="center" vertical="center" wrapText="1"/>
    </xf>
    <xf numFmtId="0" fontId="2" fillId="32" borderId="52" xfId="0" applyFont="1" applyFill="1" applyBorder="1" applyAlignment="1">
      <alignment horizontal="center" vertical="center" wrapText="1"/>
    </xf>
    <xf numFmtId="3" fontId="1" fillId="32" borderId="53" xfId="0" applyNumberFormat="1" applyFont="1" applyFill="1" applyBorder="1" applyAlignment="1">
      <alignment horizontal="center" vertical="center" wrapText="1"/>
    </xf>
    <xf numFmtId="3" fontId="1" fillId="32" borderId="54" xfId="0" applyNumberFormat="1" applyFont="1" applyFill="1" applyBorder="1" applyAlignment="1">
      <alignment horizontal="center" vertical="center" wrapText="1"/>
    </xf>
    <xf numFmtId="3" fontId="1" fillId="32" borderId="55" xfId="0" applyNumberFormat="1" applyFont="1" applyFill="1" applyBorder="1" applyAlignment="1">
      <alignment horizontal="center" vertical="center" wrapText="1"/>
    </xf>
    <xf numFmtId="3" fontId="1" fillId="32" borderId="56" xfId="0" applyNumberFormat="1" applyFont="1" applyFill="1" applyBorder="1" applyAlignment="1">
      <alignment horizontal="center" vertical="center" wrapText="1"/>
    </xf>
    <xf numFmtId="3" fontId="1" fillId="32" borderId="35" xfId="0" applyNumberFormat="1" applyFont="1" applyFill="1" applyBorder="1" applyAlignment="1">
      <alignment horizontal="center" vertical="center" wrapText="1"/>
    </xf>
    <xf numFmtId="0" fontId="0" fillId="32" borderId="53" xfId="0" applyFill="1" applyBorder="1" applyAlignment="1">
      <alignment/>
    </xf>
    <xf numFmtId="0" fontId="0" fillId="32" borderId="57" xfId="0" applyFill="1" applyBorder="1" applyAlignment="1">
      <alignment/>
    </xf>
    <xf numFmtId="3" fontId="1" fillId="32" borderId="58" xfId="0" applyNumberFormat="1" applyFont="1" applyFill="1" applyBorder="1" applyAlignment="1">
      <alignment horizontal="center" vertical="center" wrapText="1"/>
    </xf>
    <xf numFmtId="3" fontId="1" fillId="32" borderId="27" xfId="0" applyNumberFormat="1" applyFont="1" applyFill="1" applyBorder="1" applyAlignment="1">
      <alignment horizontal="center" vertical="center" wrapText="1"/>
    </xf>
    <xf numFmtId="3" fontId="1" fillId="32" borderId="25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88" fontId="1" fillId="0" borderId="13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6" fillId="0" borderId="0" xfId="60" applyAlignment="1">
      <alignment horizontal="right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3" fillId="0" borderId="0" xfId="43" applyFont="1" applyAlignment="1" applyProtection="1">
      <alignment horizontal="center"/>
      <protection/>
    </xf>
    <xf numFmtId="0" fontId="2" fillId="0" borderId="0" xfId="60" applyFont="1" applyAlignment="1">
      <alignment horizontal="left" wrapText="1"/>
      <protection/>
    </xf>
    <xf numFmtId="0" fontId="0" fillId="0" borderId="0" xfId="0" applyAlignment="1">
      <alignment wrapText="1"/>
    </xf>
    <xf numFmtId="0" fontId="1" fillId="32" borderId="24" xfId="0" applyFont="1" applyFill="1" applyBorder="1" applyAlignment="1">
      <alignment horizontal="center" vertical="center" wrapText="1"/>
    </xf>
    <xf numFmtId="0" fontId="1" fillId="32" borderId="45" xfId="0" applyFont="1" applyFill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0" fillId="0" borderId="41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4" fontId="1" fillId="32" borderId="45" xfId="0" applyNumberFormat="1" applyFont="1" applyFill="1" applyBorder="1" applyAlignment="1">
      <alignment horizontal="center" vertical="center" wrapText="1"/>
    </xf>
    <xf numFmtId="4" fontId="2" fillId="32" borderId="45" xfId="0" applyNumberFormat="1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7" fillId="0" borderId="0" xfId="59" applyFont="1" applyFill="1" applyAlignment="1">
      <alignment horizontal="right" vertical="center" wrapText="1"/>
      <protection/>
    </xf>
    <xf numFmtId="0" fontId="1" fillId="0" borderId="5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59" applyFont="1" applyFill="1" applyAlignment="1">
      <alignment horizontal="right" vertical="center" wrapText="1"/>
      <protection/>
    </xf>
    <xf numFmtId="4" fontId="2" fillId="32" borderId="24" xfId="0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75" fontId="0" fillId="0" borderId="0" xfId="75" applyFont="1" applyAlignment="1">
      <alignment horizontal="center"/>
    </xf>
    <xf numFmtId="4" fontId="1" fillId="32" borderId="24" xfId="0" applyNumberFormat="1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60" applyFont="1" applyAlignment="1">
      <alignment horizontal="left" wrapText="1"/>
      <protection/>
    </xf>
    <xf numFmtId="0" fontId="20" fillId="0" borderId="0" xfId="0" applyFont="1" applyBorder="1" applyAlignment="1">
      <alignment horizontal="center" wrapText="1"/>
    </xf>
    <xf numFmtId="0" fontId="3" fillId="0" borderId="0" xfId="60" applyFont="1" applyFill="1" applyAlignment="1">
      <alignment horizontal="center" wrapText="1"/>
      <protection/>
    </xf>
    <xf numFmtId="0" fontId="5" fillId="0" borderId="0" xfId="0" applyFont="1" applyFill="1" applyAlignment="1">
      <alignment horizontal="right"/>
    </xf>
    <xf numFmtId="0" fontId="4" fillId="0" borderId="60" xfId="61" applyFont="1" applyBorder="1" applyAlignment="1">
      <alignment horizontal="center" vertical="center" wrapText="1"/>
      <protection/>
    </xf>
    <xf numFmtId="0" fontId="4" fillId="0" borderId="61" xfId="61" applyFont="1" applyBorder="1" applyAlignment="1">
      <alignment horizontal="center" vertical="center" wrapText="1"/>
      <protection/>
    </xf>
    <xf numFmtId="0" fontId="21" fillId="0" borderId="0" xfId="60" applyFont="1" applyFill="1" applyAlignment="1">
      <alignment horizontal="center" vertical="center" wrapText="1"/>
      <protection/>
    </xf>
    <xf numFmtId="0" fontId="4" fillId="0" borderId="62" xfId="61" applyFont="1" applyBorder="1" applyAlignment="1">
      <alignment horizontal="center" vertical="center" wrapText="1"/>
      <protection/>
    </xf>
    <xf numFmtId="0" fontId="4" fillId="0" borderId="63" xfId="61" applyFont="1" applyBorder="1" applyAlignment="1">
      <alignment horizontal="center" vertical="center" wrapText="1"/>
      <protection/>
    </xf>
    <xf numFmtId="0" fontId="4" fillId="0" borderId="64" xfId="61" applyFont="1" applyBorder="1" applyAlignment="1">
      <alignment horizontal="center" vertical="center" wrapText="1"/>
      <protection/>
    </xf>
    <xf numFmtId="0" fontId="13" fillId="0" borderId="0" xfId="61" applyFont="1" applyAlignment="1">
      <alignment horizontal="center" wrapText="1"/>
      <protection/>
    </xf>
    <xf numFmtId="0" fontId="3" fillId="32" borderId="0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left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41" xfId="0" applyFont="1" applyFill="1" applyBorder="1" applyAlignment="1">
      <alignment horizontal="center" vertical="center" wrapText="1"/>
    </xf>
  </cellXfs>
  <cellStyles count="64">
    <cellStyle name="Normal" xfId="0"/>
    <cellStyle name="_!!! отчетные Форматы минэнерго к ИП 2011 (1.11.10)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_! СВОД калькуляция 2010 (с занесением данных от ЦФО) испр 24.11.09" xfId="59"/>
    <cellStyle name="Обычный_Приложение 1" xfId="60"/>
    <cellStyle name="Обычный_Смета  по методике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Процентный 3" xfId="68"/>
    <cellStyle name="Связанная ячейка" xfId="69"/>
    <cellStyle name="Стиль 1" xfId="70"/>
    <cellStyle name="Текст предупреждения" xfId="71"/>
    <cellStyle name="Comma" xfId="72"/>
    <cellStyle name="Comma [0]" xfId="73"/>
    <cellStyle name="Финансовый 2" xfId="74"/>
    <cellStyle name="Финансовый 3" xfId="75"/>
    <cellStyle name="Формула_GRES.2007.5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re.mrsk-yuga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J54"/>
  <sheetViews>
    <sheetView tabSelected="1" view="pageBreakPreview" zoomScaleSheetLayoutView="100" zoomScalePageLayoutView="0" workbookViewId="0" topLeftCell="A1">
      <selection activeCell="A6" sqref="A6:I6"/>
    </sheetView>
  </sheetViews>
  <sheetFormatPr defaultColWidth="9.00390625" defaultRowHeight="12.75"/>
  <cols>
    <col min="4" max="4" width="5.875" style="0" customWidth="1"/>
    <col min="9" max="9" width="16.875" style="0" customWidth="1"/>
  </cols>
  <sheetData>
    <row r="1" spans="1:9" ht="12.75">
      <c r="A1" s="2"/>
      <c r="B1" s="2"/>
      <c r="C1" s="2"/>
      <c r="D1" s="2"/>
      <c r="E1" s="2"/>
      <c r="F1" s="2"/>
      <c r="G1" s="2"/>
      <c r="H1" s="221" t="s">
        <v>99</v>
      </c>
      <c r="I1" s="221"/>
    </row>
    <row r="2" spans="1:9" ht="31.5" customHeight="1">
      <c r="A2" s="2"/>
      <c r="B2" s="2"/>
      <c r="C2" s="2"/>
      <c r="D2" s="2"/>
      <c r="E2" s="2"/>
      <c r="F2" s="222" t="s">
        <v>100</v>
      </c>
      <c r="G2" s="222"/>
      <c r="H2" s="222"/>
      <c r="I2" s="22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8.75">
      <c r="A6" s="223" t="s">
        <v>101</v>
      </c>
      <c r="B6" s="223"/>
      <c r="C6" s="223"/>
      <c r="D6" s="223"/>
      <c r="E6" s="223"/>
      <c r="F6" s="223"/>
      <c r="G6" s="223"/>
      <c r="H6" s="223"/>
      <c r="I6" s="223"/>
    </row>
    <row r="7" spans="1:9" ht="18.75">
      <c r="A7" s="223" t="s">
        <v>102</v>
      </c>
      <c r="B7" s="223"/>
      <c r="C7" s="223"/>
      <c r="D7" s="223"/>
      <c r="E7" s="223"/>
      <c r="F7" s="223"/>
      <c r="G7" s="223"/>
      <c r="H7" s="223"/>
      <c r="I7" s="223"/>
    </row>
    <row r="8" spans="1:9" ht="18.75" customHeight="1">
      <c r="A8" s="224" t="s">
        <v>216</v>
      </c>
      <c r="B8" s="224"/>
      <c r="C8" s="224"/>
      <c r="D8" s="224"/>
      <c r="E8" s="224"/>
      <c r="F8" s="224"/>
      <c r="G8" s="224"/>
      <c r="H8" s="224"/>
      <c r="I8" s="224"/>
    </row>
    <row r="9" spans="1:9" ht="18.75" customHeight="1">
      <c r="A9" s="5"/>
      <c r="B9" s="5"/>
      <c r="C9" s="5"/>
      <c r="D9" s="5"/>
      <c r="E9" s="5"/>
      <c r="F9" s="5"/>
      <c r="G9" s="5"/>
      <c r="H9" s="5"/>
      <c r="I9" s="5"/>
    </row>
    <row r="10" spans="1:9" ht="18.75">
      <c r="A10" s="5"/>
      <c r="B10" s="5"/>
      <c r="C10" s="5"/>
      <c r="D10" s="5"/>
      <c r="E10" s="5"/>
      <c r="F10" s="5"/>
      <c r="G10" s="5"/>
      <c r="H10" s="5"/>
      <c r="I10" s="5"/>
    </row>
    <row r="11" spans="1:9" ht="45.75" customHeight="1">
      <c r="A11" s="61" t="s">
        <v>103</v>
      </c>
      <c r="B11" s="59"/>
      <c r="C11" s="59"/>
      <c r="D11" s="60"/>
      <c r="E11" s="227" t="s">
        <v>217</v>
      </c>
      <c r="F11" s="227"/>
      <c r="G11" s="227"/>
      <c r="H11" s="227"/>
      <c r="I11" s="227"/>
    </row>
    <row r="12" spans="1:9" ht="18.75">
      <c r="A12" s="5"/>
      <c r="B12" s="5"/>
      <c r="C12" s="5"/>
      <c r="D12" s="5"/>
      <c r="E12" s="24"/>
      <c r="F12" s="24"/>
      <c r="G12" s="24"/>
      <c r="H12" s="24"/>
      <c r="I12" s="24"/>
    </row>
    <row r="13" spans="1:9" ht="18.75">
      <c r="A13" s="59" t="s">
        <v>104</v>
      </c>
      <c r="B13" s="59"/>
      <c r="C13" s="59"/>
      <c r="D13" s="60"/>
      <c r="E13" s="228" t="s">
        <v>218</v>
      </c>
      <c r="F13" s="228"/>
      <c r="G13" s="228"/>
      <c r="H13" s="228"/>
      <c r="I13" s="228"/>
    </row>
    <row r="14" spans="1:9" ht="18.75">
      <c r="A14" s="5"/>
      <c r="B14" s="5"/>
      <c r="C14" s="5"/>
      <c r="D14" s="5"/>
      <c r="E14" s="24"/>
      <c r="F14" s="24"/>
      <c r="G14" s="24"/>
      <c r="H14" s="24"/>
      <c r="I14" s="24"/>
    </row>
    <row r="15" spans="1:9" ht="15.75">
      <c r="A15" s="226" t="s">
        <v>105</v>
      </c>
      <c r="B15" s="226"/>
      <c r="C15" s="226"/>
      <c r="D15" s="226"/>
      <c r="E15" s="228" t="s">
        <v>113</v>
      </c>
      <c r="F15" s="228"/>
      <c r="G15" s="228"/>
      <c r="H15" s="228"/>
      <c r="I15" s="228"/>
    </row>
    <row r="16" spans="1:9" ht="18.75">
      <c r="A16" s="5"/>
      <c r="B16" s="5"/>
      <c r="C16" s="5"/>
      <c r="D16" s="5"/>
      <c r="E16" s="24"/>
      <c r="F16" s="24"/>
      <c r="G16" s="24"/>
      <c r="H16" s="24"/>
      <c r="I16" s="24"/>
    </row>
    <row r="17" spans="1:9" ht="15.75">
      <c r="A17" s="226" t="s">
        <v>106</v>
      </c>
      <c r="B17" s="226"/>
      <c r="C17" s="226"/>
      <c r="D17" s="226"/>
      <c r="E17" s="228" t="s">
        <v>113</v>
      </c>
      <c r="F17" s="228"/>
      <c r="G17" s="228"/>
      <c r="H17" s="228"/>
      <c r="I17" s="228"/>
    </row>
    <row r="18" spans="1:10" ht="18.75">
      <c r="A18" s="5"/>
      <c r="B18" s="5"/>
      <c r="C18" s="5"/>
      <c r="D18" s="5"/>
      <c r="E18" s="24"/>
      <c r="F18" s="24"/>
      <c r="G18" s="24"/>
      <c r="H18" s="24"/>
      <c r="I18" s="24"/>
      <c r="J18" s="47"/>
    </row>
    <row r="19" spans="1:9" ht="15.75">
      <c r="A19" s="226" t="s">
        <v>107</v>
      </c>
      <c r="B19" s="226"/>
      <c r="C19" s="226"/>
      <c r="D19" s="226"/>
      <c r="E19" s="228">
        <v>6164266561</v>
      </c>
      <c r="F19" s="228"/>
      <c r="G19" s="228"/>
      <c r="H19" s="228"/>
      <c r="I19" s="228"/>
    </row>
    <row r="20" spans="1:9" ht="18.75">
      <c r="A20" s="5"/>
      <c r="B20" s="5"/>
      <c r="C20" s="5"/>
      <c r="D20" s="5"/>
      <c r="E20" s="24"/>
      <c r="F20" s="24"/>
      <c r="G20" s="24"/>
      <c r="H20" s="24"/>
      <c r="I20" s="24"/>
    </row>
    <row r="21" spans="1:9" ht="15.75">
      <c r="A21" s="226" t="s">
        <v>108</v>
      </c>
      <c r="B21" s="226"/>
      <c r="C21" s="226"/>
      <c r="D21" s="226"/>
      <c r="E21" s="228">
        <v>616401001</v>
      </c>
      <c r="F21" s="228"/>
      <c r="G21" s="228"/>
      <c r="H21" s="228"/>
      <c r="I21" s="228"/>
    </row>
    <row r="22" spans="1:9" ht="18.75">
      <c r="A22" s="5"/>
      <c r="B22" s="5"/>
      <c r="C22" s="5"/>
      <c r="D22" s="5"/>
      <c r="E22" s="24"/>
      <c r="F22" s="24"/>
      <c r="G22" s="24"/>
      <c r="H22" s="24"/>
      <c r="I22" s="24"/>
    </row>
    <row r="23" spans="1:9" ht="55.5" customHeight="1">
      <c r="A23" s="225" t="s">
        <v>109</v>
      </c>
      <c r="B23" s="225"/>
      <c r="C23" s="225"/>
      <c r="D23" s="225"/>
      <c r="E23" s="227" t="s">
        <v>219</v>
      </c>
      <c r="F23" s="227"/>
      <c r="G23" s="227"/>
      <c r="H23" s="227"/>
      <c r="I23" s="227"/>
    </row>
    <row r="24" spans="1:9" ht="18.75">
      <c r="A24" s="5"/>
      <c r="B24" s="5"/>
      <c r="C24" s="5"/>
      <c r="D24" s="5"/>
      <c r="E24" s="24"/>
      <c r="F24" s="24"/>
      <c r="G24" s="24"/>
      <c r="H24" s="24"/>
      <c r="I24" s="24"/>
    </row>
    <row r="25" spans="1:9" ht="15.75">
      <c r="A25" s="226" t="s">
        <v>110</v>
      </c>
      <c r="B25" s="226"/>
      <c r="C25" s="226"/>
      <c r="D25" s="226"/>
      <c r="E25" s="230" t="s">
        <v>220</v>
      </c>
      <c r="F25" s="228"/>
      <c r="G25" s="228"/>
      <c r="H25" s="228"/>
      <c r="I25" s="228"/>
    </row>
    <row r="26" spans="1:9" ht="18.75">
      <c r="A26" s="5"/>
      <c r="B26" s="5"/>
      <c r="C26" s="5"/>
      <c r="D26" s="5"/>
      <c r="E26" s="24"/>
      <c r="F26" s="24"/>
      <c r="G26" s="24"/>
      <c r="H26" s="24"/>
      <c r="I26" s="24"/>
    </row>
    <row r="27" spans="1:9" ht="45" customHeight="1">
      <c r="A27" s="225" t="s">
        <v>111</v>
      </c>
      <c r="B27" s="225"/>
      <c r="C27" s="225"/>
      <c r="D27" s="225"/>
      <c r="E27" s="229" t="s">
        <v>221</v>
      </c>
      <c r="F27" s="229"/>
      <c r="G27" s="229"/>
      <c r="H27" s="229"/>
      <c r="I27" s="229"/>
    </row>
    <row r="28" spans="1:9" ht="18.75">
      <c r="A28" s="5"/>
      <c r="B28" s="5"/>
      <c r="C28" s="5"/>
      <c r="D28" s="5"/>
      <c r="E28" s="24"/>
      <c r="F28" s="24"/>
      <c r="G28" s="24"/>
      <c r="H28" s="24"/>
      <c r="I28" s="24"/>
    </row>
    <row r="29" spans="1:9" ht="15.75" customHeight="1">
      <c r="A29" s="226" t="s">
        <v>112</v>
      </c>
      <c r="B29" s="226"/>
      <c r="C29" s="226"/>
      <c r="D29" s="226"/>
      <c r="E29" s="229" t="s">
        <v>222</v>
      </c>
      <c r="F29" s="229"/>
      <c r="G29" s="229"/>
      <c r="H29" s="229"/>
      <c r="I29" s="229"/>
    </row>
    <row r="30" spans="1:9" ht="18.75">
      <c r="A30" s="5"/>
      <c r="B30" s="5"/>
      <c r="C30" s="5"/>
      <c r="D30" s="5"/>
      <c r="E30" s="5"/>
      <c r="F30" s="5"/>
      <c r="G30" s="5"/>
      <c r="H30" s="5"/>
      <c r="I30" s="5"/>
    </row>
    <row r="31" spans="1:9" ht="18.75">
      <c r="A31" s="5"/>
      <c r="B31" s="5"/>
      <c r="C31" s="5"/>
      <c r="D31" s="5"/>
      <c r="E31" s="5"/>
      <c r="F31" s="5"/>
      <c r="G31" s="5"/>
      <c r="H31" s="5"/>
      <c r="I31" s="5"/>
    </row>
    <row r="32" spans="1:9" ht="18.75">
      <c r="A32" s="5"/>
      <c r="B32" s="5"/>
      <c r="C32" s="5"/>
      <c r="D32" s="5"/>
      <c r="E32" s="5"/>
      <c r="F32" s="5"/>
      <c r="G32" s="5"/>
      <c r="H32" s="5"/>
      <c r="I32" s="5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8.75">
      <c r="A34" s="5"/>
      <c r="B34" s="5"/>
      <c r="C34" s="5"/>
      <c r="D34" s="5"/>
      <c r="E34" s="5"/>
      <c r="F34" s="5"/>
      <c r="G34" s="5"/>
      <c r="H34" s="5"/>
      <c r="I34" s="5"/>
    </row>
    <row r="35" spans="1:9" ht="18.75">
      <c r="A35" s="5"/>
      <c r="B35" s="5"/>
      <c r="C35" s="5"/>
      <c r="D35" s="5"/>
      <c r="E35" s="5"/>
      <c r="F35" s="5"/>
      <c r="G35" s="5"/>
      <c r="H35" s="5"/>
      <c r="I35" s="5"/>
    </row>
    <row r="36" spans="1:9" ht="18.75">
      <c r="A36" s="5"/>
      <c r="B36" s="5"/>
      <c r="C36" s="5"/>
      <c r="D36" s="5"/>
      <c r="E36" s="5"/>
      <c r="F36" s="5"/>
      <c r="G36" s="5"/>
      <c r="H36" s="5"/>
      <c r="I36" s="5"/>
    </row>
    <row r="37" spans="1:9" ht="18.75">
      <c r="A37" s="5"/>
      <c r="B37" s="5"/>
      <c r="C37" s="5"/>
      <c r="D37" s="5"/>
      <c r="E37" s="5"/>
      <c r="F37" s="5"/>
      <c r="G37" s="5"/>
      <c r="H37" s="5"/>
      <c r="I37" s="5"/>
    </row>
    <row r="38" spans="1:9" ht="18.75">
      <c r="A38" s="5"/>
      <c r="B38" s="5"/>
      <c r="C38" s="5"/>
      <c r="D38" s="5"/>
      <c r="E38" s="5"/>
      <c r="F38" s="5"/>
      <c r="G38" s="5"/>
      <c r="H38" s="5"/>
      <c r="I38" s="5"/>
    </row>
    <row r="39" spans="1:9" ht="18.75">
      <c r="A39" s="5"/>
      <c r="B39" s="5"/>
      <c r="C39" s="5"/>
      <c r="D39" s="5"/>
      <c r="E39" s="5"/>
      <c r="F39" s="5"/>
      <c r="G39" s="5"/>
      <c r="H39" s="5"/>
      <c r="I39" s="5"/>
    </row>
    <row r="40" spans="1:9" ht="18.75">
      <c r="A40" s="5"/>
      <c r="B40" s="5"/>
      <c r="C40" s="5"/>
      <c r="D40" s="5"/>
      <c r="E40" s="5"/>
      <c r="F40" s="5"/>
      <c r="G40" s="5"/>
      <c r="H40" s="5"/>
      <c r="I40" s="5"/>
    </row>
    <row r="41" spans="1:9" ht="18.75">
      <c r="A41" s="5"/>
      <c r="B41" s="5"/>
      <c r="C41" s="5"/>
      <c r="D41" s="5"/>
      <c r="E41" s="5"/>
      <c r="F41" s="5"/>
      <c r="G41" s="5"/>
      <c r="H41" s="5"/>
      <c r="I41" s="5"/>
    </row>
    <row r="42" spans="1:9" ht="18.75">
      <c r="A42" s="5"/>
      <c r="B42" s="5"/>
      <c r="C42" s="5"/>
      <c r="D42" s="5"/>
      <c r="E42" s="5"/>
      <c r="F42" s="5"/>
      <c r="G42" s="5"/>
      <c r="H42" s="5"/>
      <c r="I42" s="5"/>
    </row>
    <row r="43" spans="1:9" ht="18.75">
      <c r="A43" s="5"/>
      <c r="B43" s="5"/>
      <c r="C43" s="5"/>
      <c r="D43" s="5"/>
      <c r="E43" s="5"/>
      <c r="F43" s="5"/>
      <c r="G43" s="5"/>
      <c r="H43" s="5"/>
      <c r="I43" s="5"/>
    </row>
    <row r="44" spans="1:9" ht="18.75">
      <c r="A44" s="5"/>
      <c r="B44" s="5"/>
      <c r="C44" s="5"/>
      <c r="D44" s="5"/>
      <c r="E44" s="5"/>
      <c r="F44" s="5"/>
      <c r="G44" s="5"/>
      <c r="H44" s="5"/>
      <c r="I44" s="5"/>
    </row>
    <row r="45" spans="1:9" ht="18.75">
      <c r="A45" s="5"/>
      <c r="B45" s="5"/>
      <c r="C45" s="5"/>
      <c r="D45" s="5"/>
      <c r="E45" s="5"/>
      <c r="F45" s="5"/>
      <c r="G45" s="5"/>
      <c r="H45" s="5"/>
      <c r="I45" s="5"/>
    </row>
    <row r="46" spans="1:9" ht="18.75">
      <c r="A46" s="5"/>
      <c r="B46" s="5"/>
      <c r="C46" s="5"/>
      <c r="D46" s="5"/>
      <c r="E46" s="5"/>
      <c r="F46" s="5"/>
      <c r="G46" s="5"/>
      <c r="H46" s="5"/>
      <c r="I46" s="5"/>
    </row>
    <row r="47" spans="1:9" ht="18.75">
      <c r="A47" s="5"/>
      <c r="B47" s="5"/>
      <c r="C47" s="5"/>
      <c r="D47" s="5"/>
      <c r="E47" s="5"/>
      <c r="F47" s="5"/>
      <c r="G47" s="5"/>
      <c r="H47" s="5"/>
      <c r="I47" s="5"/>
    </row>
    <row r="48" spans="1:9" ht="18.75">
      <c r="A48" s="5"/>
      <c r="B48" s="5"/>
      <c r="C48" s="5"/>
      <c r="D48" s="5"/>
      <c r="E48" s="5"/>
      <c r="F48" s="5"/>
      <c r="G48" s="5"/>
      <c r="H48" s="5"/>
      <c r="I48" s="5"/>
    </row>
    <row r="49" spans="1:9" ht="18.75">
      <c r="A49" s="5"/>
      <c r="B49" s="5"/>
      <c r="C49" s="5"/>
      <c r="D49" s="5"/>
      <c r="E49" s="5"/>
      <c r="F49" s="5"/>
      <c r="G49" s="5"/>
      <c r="H49" s="5"/>
      <c r="I49" s="5"/>
    </row>
    <row r="50" spans="1:9" ht="18.75">
      <c r="A50" s="5"/>
      <c r="B50" s="5"/>
      <c r="C50" s="5"/>
      <c r="D50" s="5"/>
      <c r="E50" s="5"/>
      <c r="F50" s="5"/>
      <c r="G50" s="5"/>
      <c r="H50" s="5"/>
      <c r="I50" s="5"/>
    </row>
    <row r="51" spans="1:9" ht="18.75">
      <c r="A51" s="5"/>
      <c r="B51" s="5"/>
      <c r="C51" s="5"/>
      <c r="D51" s="5"/>
      <c r="E51" s="5"/>
      <c r="F51" s="5"/>
      <c r="G51" s="5"/>
      <c r="H51" s="5"/>
      <c r="I51" s="5"/>
    </row>
    <row r="52" spans="1:9" ht="18.75">
      <c r="A52" s="5"/>
      <c r="B52" s="5"/>
      <c r="C52" s="5"/>
      <c r="D52" s="5"/>
      <c r="E52" s="5"/>
      <c r="F52" s="5"/>
      <c r="G52" s="5"/>
      <c r="H52" s="5"/>
      <c r="I52" s="5"/>
    </row>
    <row r="53" spans="1:9" ht="18.75">
      <c r="A53" s="5"/>
      <c r="B53" s="5"/>
      <c r="C53" s="5"/>
      <c r="D53" s="5"/>
      <c r="E53" s="5"/>
      <c r="F53" s="5"/>
      <c r="G53" s="5"/>
      <c r="H53" s="5"/>
      <c r="I53" s="5"/>
    </row>
    <row r="54" spans="1:9" ht="18.75">
      <c r="A54" s="5"/>
      <c r="B54" s="5"/>
      <c r="C54" s="5"/>
      <c r="D54" s="5"/>
      <c r="E54" s="5"/>
      <c r="F54" s="5"/>
      <c r="G54" s="5"/>
      <c r="H54" s="5"/>
      <c r="I54" s="5"/>
    </row>
  </sheetData>
  <sheetProtection/>
  <mergeCells count="23">
    <mergeCell ref="E27:I27"/>
    <mergeCell ref="E21:I21"/>
    <mergeCell ref="A21:D21"/>
    <mergeCell ref="A17:D17"/>
    <mergeCell ref="A19:D19"/>
    <mergeCell ref="E23:I23"/>
    <mergeCell ref="E25:I25"/>
    <mergeCell ref="A29:D29"/>
    <mergeCell ref="E11:I11"/>
    <mergeCell ref="E13:I13"/>
    <mergeCell ref="E15:I15"/>
    <mergeCell ref="E17:I17"/>
    <mergeCell ref="E29:I29"/>
    <mergeCell ref="A15:D15"/>
    <mergeCell ref="A25:D25"/>
    <mergeCell ref="A27:D27"/>
    <mergeCell ref="E19:I19"/>
    <mergeCell ref="H1:I1"/>
    <mergeCell ref="F2:I2"/>
    <mergeCell ref="A6:I6"/>
    <mergeCell ref="A7:I7"/>
    <mergeCell ref="A8:I8"/>
    <mergeCell ref="A23:D23"/>
  </mergeCells>
  <hyperlinks>
    <hyperlink ref="E25" r:id="rId1" display="office@re.mrsk-yuga.ru 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P90"/>
  <sheetViews>
    <sheetView view="pageBreakPreview" zoomScale="70" zoomScaleNormal="70" zoomScaleSheetLayoutView="70" zoomScalePageLayoutView="0" workbookViewId="0" topLeftCell="A1">
      <selection activeCell="B81" sqref="B81:K81"/>
    </sheetView>
  </sheetViews>
  <sheetFormatPr defaultColWidth="9.00390625" defaultRowHeight="12.75"/>
  <cols>
    <col min="1" max="1" width="7.625" style="0" customWidth="1"/>
    <col min="2" max="2" width="73.875" style="0" customWidth="1"/>
    <col min="3" max="3" width="11.25390625" style="0" customWidth="1"/>
    <col min="4" max="7" width="12.25390625" style="0" customWidth="1"/>
    <col min="8" max="9" width="12.125" style="0" customWidth="1"/>
    <col min="10" max="10" width="12.25390625" style="0" customWidth="1"/>
    <col min="11" max="11" width="12.125" style="0" customWidth="1"/>
    <col min="12" max="12" width="18.125" style="0" customWidth="1"/>
    <col min="13" max="13" width="10.875" style="0" bestFit="1" customWidth="1"/>
  </cols>
  <sheetData>
    <row r="1" spans="4:12" s="1" customFormat="1" ht="15.75" customHeight="1">
      <c r="D1" s="62"/>
      <c r="E1" s="256" t="s">
        <v>114</v>
      </c>
      <c r="F1" s="256"/>
      <c r="G1" s="256"/>
      <c r="H1" s="256"/>
      <c r="I1" s="63"/>
      <c r="J1" s="63"/>
      <c r="K1" s="63"/>
      <c r="L1" s="63"/>
    </row>
    <row r="2" spans="4:12" s="1" customFormat="1" ht="50.25" customHeight="1">
      <c r="D2" s="65"/>
      <c r="E2" s="65"/>
      <c r="F2" s="256" t="s">
        <v>100</v>
      </c>
      <c r="G2" s="256"/>
      <c r="H2" s="256"/>
      <c r="I2" s="63"/>
      <c r="J2" s="63"/>
      <c r="K2" s="63"/>
      <c r="L2" s="63"/>
    </row>
    <row r="3" spans="4:7" s="1" customFormat="1" ht="15.75" customHeight="1">
      <c r="D3" s="253"/>
      <c r="E3" s="253"/>
      <c r="F3" s="253"/>
      <c r="G3" s="253"/>
    </row>
    <row r="4" ht="15" customHeight="1"/>
    <row r="5" spans="1:12" ht="21" customHeight="1">
      <c r="A5" s="223" t="s">
        <v>115</v>
      </c>
      <c r="B5" s="223"/>
      <c r="C5" s="223"/>
      <c r="D5" s="223"/>
      <c r="E5" s="223"/>
      <c r="F5" s="223"/>
      <c r="G5" s="223"/>
      <c r="H5" s="223"/>
      <c r="I5" s="237"/>
      <c r="J5" s="237"/>
      <c r="K5" s="237"/>
      <c r="L5" s="170"/>
    </row>
    <row r="6" spans="1:12" ht="43.5" customHeight="1">
      <c r="A6" s="238" t="s">
        <v>224</v>
      </c>
      <c r="B6" s="238"/>
      <c r="C6" s="238"/>
      <c r="D6" s="238"/>
      <c r="E6" s="238"/>
      <c r="F6" s="238"/>
      <c r="G6" s="238"/>
      <c r="H6" s="238"/>
      <c r="I6" s="239"/>
      <c r="J6" s="239"/>
      <c r="K6" s="239"/>
      <c r="L6" s="173"/>
    </row>
    <row r="7" spans="1:12" ht="23.25" customHeight="1">
      <c r="A7" s="238" t="s">
        <v>223</v>
      </c>
      <c r="B7" s="238"/>
      <c r="C7" s="238"/>
      <c r="D7" s="238"/>
      <c r="E7" s="238"/>
      <c r="F7" s="238"/>
      <c r="G7" s="238"/>
      <c r="H7" s="238"/>
      <c r="I7" s="239"/>
      <c r="J7" s="239"/>
      <c r="K7" s="239"/>
      <c r="L7" s="173"/>
    </row>
    <row r="8" spans="1:3" ht="15.75">
      <c r="A8" s="24"/>
      <c r="B8" s="24"/>
      <c r="C8" s="24"/>
    </row>
    <row r="9" spans="1:12" ht="64.5" customHeight="1">
      <c r="A9" s="255"/>
      <c r="B9" s="255" t="s">
        <v>116</v>
      </c>
      <c r="C9" s="255" t="s">
        <v>32</v>
      </c>
      <c r="D9" s="244" t="s">
        <v>117</v>
      </c>
      <c r="E9" s="245"/>
      <c r="F9" s="245"/>
      <c r="G9" s="245"/>
      <c r="H9" s="245"/>
      <c r="I9" s="246"/>
      <c r="J9" s="246"/>
      <c r="K9" s="247"/>
      <c r="L9" s="178"/>
    </row>
    <row r="10" spans="1:12" ht="64.5" customHeight="1">
      <c r="A10" s="255"/>
      <c r="B10" s="255"/>
      <c r="C10" s="255"/>
      <c r="D10" s="244" t="s">
        <v>118</v>
      </c>
      <c r="E10" s="245"/>
      <c r="F10" s="245"/>
      <c r="G10" s="254"/>
      <c r="H10" s="245" t="s">
        <v>229</v>
      </c>
      <c r="I10" s="246"/>
      <c r="J10" s="246"/>
      <c r="K10" s="247"/>
      <c r="L10" s="178"/>
    </row>
    <row r="11" spans="1:12" ht="15.75" customHeight="1">
      <c r="A11" s="255"/>
      <c r="B11" s="255"/>
      <c r="C11" s="255"/>
      <c r="D11" s="25" t="s">
        <v>38</v>
      </c>
      <c r="E11" s="25" t="s">
        <v>46</v>
      </c>
      <c r="F11" s="175" t="s">
        <v>83</v>
      </c>
      <c r="G11" s="194" t="s">
        <v>84</v>
      </c>
      <c r="H11" s="172" t="s">
        <v>38</v>
      </c>
      <c r="I11" s="25" t="s">
        <v>46</v>
      </c>
      <c r="J11" s="175" t="s">
        <v>83</v>
      </c>
      <c r="K11" s="171" t="s">
        <v>84</v>
      </c>
      <c r="L11" s="179"/>
    </row>
    <row r="12" spans="1:16" ht="69.75" customHeight="1">
      <c r="A12" s="143" t="s">
        <v>207</v>
      </c>
      <c r="B12" s="244" t="s">
        <v>119</v>
      </c>
      <c r="C12" s="245"/>
      <c r="D12" s="245"/>
      <c r="E12" s="245"/>
      <c r="F12" s="245"/>
      <c r="G12" s="245"/>
      <c r="H12" s="246"/>
      <c r="I12" s="246"/>
      <c r="J12" s="246"/>
      <c r="K12" s="247"/>
      <c r="L12" s="180"/>
      <c r="M12" s="260"/>
      <c r="N12" s="260"/>
      <c r="O12" s="258"/>
      <c r="P12" s="237"/>
    </row>
    <row r="13" spans="1:14" ht="49.5" customHeight="1">
      <c r="A13" s="144"/>
      <c r="B13" s="32" t="s">
        <v>79</v>
      </c>
      <c r="C13" s="29" t="s">
        <v>39</v>
      </c>
      <c r="D13" s="261">
        <f>D14+D15+D16+D17</f>
        <v>3887.2431456140143</v>
      </c>
      <c r="E13" s="262"/>
      <c r="F13" s="28"/>
      <c r="G13" s="190"/>
      <c r="H13" s="248">
        <f>D13</f>
        <v>3887.2431456140143</v>
      </c>
      <c r="I13" s="247"/>
      <c r="J13" s="55"/>
      <c r="K13" s="55"/>
      <c r="L13" s="181"/>
      <c r="M13" s="259"/>
      <c r="N13" s="237"/>
    </row>
    <row r="14" spans="1:12" ht="57" customHeight="1">
      <c r="A14" s="144" t="s">
        <v>206</v>
      </c>
      <c r="B14" s="68" t="s">
        <v>205</v>
      </c>
      <c r="C14" s="29" t="s">
        <v>39</v>
      </c>
      <c r="D14" s="257">
        <v>1663.734165255175</v>
      </c>
      <c r="E14" s="247"/>
      <c r="F14" s="28"/>
      <c r="G14" s="190"/>
      <c r="H14" s="249">
        <f>D14</f>
        <v>1663.734165255175</v>
      </c>
      <c r="I14" s="250">
        <f>E14</f>
        <v>0</v>
      </c>
      <c r="J14" s="72"/>
      <c r="K14" s="72"/>
      <c r="L14" s="182"/>
    </row>
    <row r="15" spans="1:12" ht="36" customHeight="1">
      <c r="A15" s="144" t="s">
        <v>208</v>
      </c>
      <c r="B15" s="71" t="s">
        <v>209</v>
      </c>
      <c r="C15" s="29" t="s">
        <v>39</v>
      </c>
      <c r="D15" s="257">
        <v>980.3307580185254</v>
      </c>
      <c r="E15" s="247"/>
      <c r="F15" s="28"/>
      <c r="G15" s="190"/>
      <c r="H15" s="249">
        <f>D15</f>
        <v>980.3307580185254</v>
      </c>
      <c r="I15" s="250">
        <f>E15</f>
        <v>0</v>
      </c>
      <c r="J15" s="72"/>
      <c r="K15" s="72"/>
      <c r="L15" s="182"/>
    </row>
    <row r="16" spans="1:12" ht="39.75" customHeight="1" hidden="1">
      <c r="A16" s="144" t="s">
        <v>210</v>
      </c>
      <c r="B16" s="71" t="s">
        <v>57</v>
      </c>
      <c r="C16" s="29" t="s">
        <v>39</v>
      </c>
      <c r="D16" s="69"/>
      <c r="E16" s="70"/>
      <c r="F16" s="70"/>
      <c r="G16" s="191"/>
      <c r="H16" s="188">
        <f>D16</f>
        <v>0</v>
      </c>
      <c r="I16" s="72">
        <f>E16</f>
        <v>0</v>
      </c>
      <c r="J16" s="72"/>
      <c r="K16" s="72"/>
      <c r="L16" s="182"/>
    </row>
    <row r="17" spans="1:12" ht="75" customHeight="1">
      <c r="A17" s="144" t="s">
        <v>211</v>
      </c>
      <c r="B17" s="71" t="s">
        <v>121</v>
      </c>
      <c r="C17" s="29" t="s">
        <v>39</v>
      </c>
      <c r="D17" s="257">
        <v>1243.1782223403138</v>
      </c>
      <c r="E17" s="247"/>
      <c r="F17" s="28"/>
      <c r="G17" s="190"/>
      <c r="H17" s="249">
        <f>D17</f>
        <v>1243.1782223403138</v>
      </c>
      <c r="I17" s="250">
        <f>E17</f>
        <v>0</v>
      </c>
      <c r="J17" s="72"/>
      <c r="K17" s="72"/>
      <c r="L17" s="182"/>
    </row>
    <row r="18" spans="1:12" ht="42" customHeight="1">
      <c r="A18" s="144"/>
      <c r="B18" s="32" t="s">
        <v>58</v>
      </c>
      <c r="C18" s="29" t="s">
        <v>39</v>
      </c>
      <c r="D18" s="55">
        <f>D19+D20+D21+D22</f>
        <v>480.2734662808241</v>
      </c>
      <c r="E18" s="55">
        <f>E19+E20+E21+E22</f>
        <v>336.97670194653824</v>
      </c>
      <c r="F18" s="55"/>
      <c r="G18" s="192"/>
      <c r="H18" s="189">
        <f>H19+H20+H21+H22</f>
        <v>480.2734662808241</v>
      </c>
      <c r="I18" s="55">
        <f>I19+I20+I21+I22</f>
        <v>336.97670194653824</v>
      </c>
      <c r="J18" s="55"/>
      <c r="K18" s="55"/>
      <c r="L18" s="181"/>
    </row>
    <row r="19" spans="1:12" ht="57" customHeight="1">
      <c r="A19" s="144" t="s">
        <v>206</v>
      </c>
      <c r="B19" s="68" t="s">
        <v>205</v>
      </c>
      <c r="C19" s="29" t="s">
        <v>39</v>
      </c>
      <c r="D19" s="72">
        <v>205.5563144843416</v>
      </c>
      <c r="E19" s="72">
        <v>128.91821987251316</v>
      </c>
      <c r="F19" s="72"/>
      <c r="G19" s="193"/>
      <c r="H19" s="188">
        <f aca="true" t="shared" si="0" ref="H19:I22">D19</f>
        <v>205.5563144843416</v>
      </c>
      <c r="I19" s="72">
        <f t="shared" si="0"/>
        <v>128.91821987251316</v>
      </c>
      <c r="J19" s="72"/>
      <c r="K19" s="72"/>
      <c r="L19" s="182"/>
    </row>
    <row r="20" spans="1:12" ht="39.75" customHeight="1">
      <c r="A20" s="144" t="s">
        <v>208</v>
      </c>
      <c r="B20" s="71" t="s">
        <v>209</v>
      </c>
      <c r="C20" s="29" t="s">
        <v>39</v>
      </c>
      <c r="D20" s="72">
        <v>121.1210190920269</v>
      </c>
      <c r="E20" s="72">
        <v>98.6185934640776</v>
      </c>
      <c r="F20" s="72"/>
      <c r="G20" s="193"/>
      <c r="H20" s="188">
        <f t="shared" si="0"/>
        <v>121.1210190920269</v>
      </c>
      <c r="I20" s="72">
        <f t="shared" si="0"/>
        <v>98.6185934640776</v>
      </c>
      <c r="J20" s="72"/>
      <c r="K20" s="72"/>
      <c r="L20" s="182"/>
    </row>
    <row r="21" spans="1:12" ht="28.5" customHeight="1" hidden="1">
      <c r="A21" s="144" t="s">
        <v>210</v>
      </c>
      <c r="B21" s="71" t="s">
        <v>57</v>
      </c>
      <c r="C21" s="29" t="s">
        <v>39</v>
      </c>
      <c r="D21" s="72"/>
      <c r="E21" s="72"/>
      <c r="F21" s="72"/>
      <c r="G21" s="193"/>
      <c r="H21" s="188">
        <f t="shared" si="0"/>
        <v>0</v>
      </c>
      <c r="I21" s="72">
        <f t="shared" si="0"/>
        <v>0</v>
      </c>
      <c r="J21" s="72"/>
      <c r="K21" s="72"/>
      <c r="L21" s="183"/>
    </row>
    <row r="22" spans="1:12" ht="73.5" customHeight="1">
      <c r="A22" s="144" t="s">
        <v>211</v>
      </c>
      <c r="B22" s="71" t="s">
        <v>121</v>
      </c>
      <c r="C22" s="29" t="s">
        <v>39</v>
      </c>
      <c r="D22" s="72">
        <v>153.5961327044556</v>
      </c>
      <c r="E22" s="72">
        <v>109.43988860994746</v>
      </c>
      <c r="F22" s="72"/>
      <c r="G22" s="193"/>
      <c r="H22" s="188">
        <f t="shared" si="0"/>
        <v>153.5961327044556</v>
      </c>
      <c r="I22" s="72">
        <f t="shared" si="0"/>
        <v>109.43988860994746</v>
      </c>
      <c r="J22" s="72"/>
      <c r="K22" s="72"/>
      <c r="L22" s="182"/>
    </row>
    <row r="23" spans="1:12" ht="46.5" customHeight="1">
      <c r="A23" s="144"/>
      <c r="B23" s="32" t="s">
        <v>80</v>
      </c>
      <c r="C23" s="29" t="s">
        <v>39</v>
      </c>
      <c r="D23" s="55">
        <v>116.9041686384885</v>
      </c>
      <c r="E23" s="55">
        <v>75.4493727027314</v>
      </c>
      <c r="F23" s="55"/>
      <c r="G23" s="192"/>
      <c r="H23" s="189">
        <f>H24+H25+H26+H27</f>
        <v>116.9041686384885</v>
      </c>
      <c r="I23" s="55">
        <f>I24+I25+I26+I27</f>
        <v>75.4493727027314</v>
      </c>
      <c r="J23" s="55"/>
      <c r="K23" s="176"/>
      <c r="L23" s="181"/>
    </row>
    <row r="24" spans="1:12" ht="48" customHeight="1">
      <c r="A24" s="144" t="s">
        <v>206</v>
      </c>
      <c r="B24" s="68" t="s">
        <v>120</v>
      </c>
      <c r="C24" s="29" t="s">
        <v>39</v>
      </c>
      <c r="D24" s="72">
        <v>50.03480670975203</v>
      </c>
      <c r="E24" s="72">
        <v>28.864900045455038</v>
      </c>
      <c r="F24" s="72"/>
      <c r="G24" s="193"/>
      <c r="H24" s="188">
        <f aca="true" t="shared" si="1" ref="H24:I27">D24</f>
        <v>50.03480670975203</v>
      </c>
      <c r="I24" s="72">
        <f t="shared" si="1"/>
        <v>28.864900045455038</v>
      </c>
      <c r="J24" s="72"/>
      <c r="K24" s="72"/>
      <c r="L24" s="182"/>
    </row>
    <row r="25" spans="1:12" ht="39.75" customHeight="1">
      <c r="A25" s="144" t="s">
        <v>208</v>
      </c>
      <c r="B25" s="71" t="s">
        <v>122</v>
      </c>
      <c r="C25" s="29" t="s">
        <v>39</v>
      </c>
      <c r="D25" s="72">
        <v>29.482270072610188</v>
      </c>
      <c r="E25" s="72">
        <v>22.080787694547556</v>
      </c>
      <c r="F25" s="72"/>
      <c r="G25" s="193"/>
      <c r="H25" s="188">
        <f t="shared" si="1"/>
        <v>29.482270072610188</v>
      </c>
      <c r="I25" s="72">
        <f t="shared" si="1"/>
        <v>22.080787694547556</v>
      </c>
      <c r="J25" s="72"/>
      <c r="K25" s="72"/>
      <c r="L25" s="182"/>
    </row>
    <row r="26" spans="1:12" ht="69" customHeight="1">
      <c r="A26" s="144" t="s">
        <v>210</v>
      </c>
      <c r="B26" s="71" t="s">
        <v>123</v>
      </c>
      <c r="C26" s="29" t="s">
        <v>39</v>
      </c>
      <c r="D26" s="72">
        <v>0</v>
      </c>
      <c r="E26" s="72">
        <v>0</v>
      </c>
      <c r="F26" s="72"/>
      <c r="G26" s="193"/>
      <c r="H26" s="188">
        <f t="shared" si="1"/>
        <v>0</v>
      </c>
      <c r="I26" s="72">
        <f t="shared" si="1"/>
        <v>0</v>
      </c>
      <c r="J26" s="72"/>
      <c r="K26" s="72"/>
      <c r="L26" s="182"/>
    </row>
    <row r="27" spans="1:12" ht="69.75" customHeight="1">
      <c r="A27" s="144" t="s">
        <v>211</v>
      </c>
      <c r="B27" s="71" t="s">
        <v>121</v>
      </c>
      <c r="C27" s="29" t="s">
        <v>39</v>
      </c>
      <c r="D27" s="72">
        <v>37.387091856126276</v>
      </c>
      <c r="E27" s="72">
        <v>24.5036849627288</v>
      </c>
      <c r="F27" s="72"/>
      <c r="G27" s="193"/>
      <c r="H27" s="188">
        <f t="shared" si="1"/>
        <v>37.387091856126276</v>
      </c>
      <c r="I27" s="72">
        <f t="shared" si="1"/>
        <v>24.5036849627288</v>
      </c>
      <c r="J27" s="72"/>
      <c r="K27" s="72"/>
      <c r="L27" s="182"/>
    </row>
    <row r="28" spans="1:12" ht="35.25" customHeight="1">
      <c r="A28" s="144"/>
      <c r="B28" s="32" t="s">
        <v>59</v>
      </c>
      <c r="C28" s="29" t="s">
        <v>39</v>
      </c>
      <c r="D28" s="55"/>
      <c r="E28" s="55">
        <f>E29+E30+E31+E32</f>
        <v>69.87717490062501</v>
      </c>
      <c r="F28" s="55">
        <f>F29+F30+F31+F32</f>
        <v>146.96598350814088</v>
      </c>
      <c r="G28" s="192">
        <f>G29+G30+G31+G32</f>
        <v>150.50405348148502</v>
      </c>
      <c r="H28" s="189"/>
      <c r="I28" s="176">
        <f>I29+I30+I31+I32</f>
        <v>69.87717490062501</v>
      </c>
      <c r="J28" s="176">
        <f>J29+J30+J31+J32</f>
        <v>146.96598350814088</v>
      </c>
      <c r="K28" s="176">
        <f>K29+K30+K31+K32</f>
        <v>150.50405348148502</v>
      </c>
      <c r="L28" s="181"/>
    </row>
    <row r="29" spans="1:12" ht="50.25" customHeight="1">
      <c r="A29" s="144" t="s">
        <v>206</v>
      </c>
      <c r="B29" s="68" t="s">
        <v>120</v>
      </c>
      <c r="C29" s="29" t="s">
        <v>39</v>
      </c>
      <c r="D29" s="72"/>
      <c r="E29" s="72">
        <v>26.73312708526073</v>
      </c>
      <c r="F29" s="72">
        <v>64.6001874161382</v>
      </c>
      <c r="G29" s="193">
        <v>66.15537711319338</v>
      </c>
      <c r="H29" s="188"/>
      <c r="I29" s="188">
        <f aca="true" t="shared" si="2" ref="I29:K32">E29</f>
        <v>26.73312708526073</v>
      </c>
      <c r="J29" s="188">
        <f t="shared" si="2"/>
        <v>64.6001874161382</v>
      </c>
      <c r="K29" s="188">
        <f t="shared" si="2"/>
        <v>66.15537711319338</v>
      </c>
      <c r="L29" s="182"/>
    </row>
    <row r="30" spans="1:12" ht="41.25" customHeight="1">
      <c r="A30" s="144" t="s">
        <v>208</v>
      </c>
      <c r="B30" s="71" t="s">
        <v>122</v>
      </c>
      <c r="C30" s="29" t="s">
        <v>39</v>
      </c>
      <c r="D30" s="72"/>
      <c r="E30" s="72">
        <v>20.450044956034617</v>
      </c>
      <c r="F30" s="72">
        <v>31.606110364912368</v>
      </c>
      <c r="G30" s="193">
        <v>32.366998207030626</v>
      </c>
      <c r="H30" s="188"/>
      <c r="I30" s="188">
        <f t="shared" si="2"/>
        <v>20.450044956034617</v>
      </c>
      <c r="J30" s="188">
        <f t="shared" si="2"/>
        <v>31.606110364912368</v>
      </c>
      <c r="K30" s="188">
        <f t="shared" si="2"/>
        <v>32.366998207030626</v>
      </c>
      <c r="L30" s="182"/>
    </row>
    <row r="31" spans="1:12" ht="69" customHeight="1">
      <c r="A31" s="144" t="s">
        <v>210</v>
      </c>
      <c r="B31" s="71" t="s">
        <v>123</v>
      </c>
      <c r="C31" s="29" t="s">
        <v>39</v>
      </c>
      <c r="D31" s="72"/>
      <c r="E31" s="72">
        <v>0</v>
      </c>
      <c r="F31" s="72">
        <v>0</v>
      </c>
      <c r="G31" s="193">
        <v>0</v>
      </c>
      <c r="H31" s="188"/>
      <c r="I31" s="188">
        <f t="shared" si="2"/>
        <v>0</v>
      </c>
      <c r="J31" s="188">
        <f t="shared" si="2"/>
        <v>0</v>
      </c>
      <c r="K31" s="188">
        <f t="shared" si="2"/>
        <v>0</v>
      </c>
      <c r="L31" s="182"/>
    </row>
    <row r="32" spans="1:12" ht="77.25" customHeight="1">
      <c r="A32" s="144" t="s">
        <v>211</v>
      </c>
      <c r="B32" s="71" t="s">
        <v>121</v>
      </c>
      <c r="C32" s="29" t="s">
        <v>39</v>
      </c>
      <c r="D32" s="72"/>
      <c r="E32" s="72">
        <v>22.694002859329657</v>
      </c>
      <c r="F32" s="72">
        <v>50.75968572709033</v>
      </c>
      <c r="G32" s="193">
        <v>51.98167816126102</v>
      </c>
      <c r="H32" s="188"/>
      <c r="I32" s="188">
        <f t="shared" si="2"/>
        <v>22.694002859329657</v>
      </c>
      <c r="J32" s="188">
        <f t="shared" si="2"/>
        <v>50.75968572709033</v>
      </c>
      <c r="K32" s="188">
        <f t="shared" si="2"/>
        <v>51.98167816126102</v>
      </c>
      <c r="L32" s="182"/>
    </row>
    <row r="33" spans="1:12" ht="49.5" customHeight="1">
      <c r="A33" s="241" t="s">
        <v>212</v>
      </c>
      <c r="B33" s="233" t="s">
        <v>239</v>
      </c>
      <c r="C33" s="234"/>
      <c r="D33" s="234"/>
      <c r="E33" s="234"/>
      <c r="F33" s="234"/>
      <c r="G33" s="234"/>
      <c r="H33" s="235"/>
      <c r="I33" s="235"/>
      <c r="J33" s="235"/>
      <c r="K33" s="236"/>
      <c r="L33" s="184"/>
    </row>
    <row r="34" spans="1:12" ht="42.75" customHeight="1">
      <c r="A34" s="242"/>
      <c r="B34" s="35" t="s">
        <v>60</v>
      </c>
      <c r="C34" s="36"/>
      <c r="D34" s="37"/>
      <c r="E34" s="37"/>
      <c r="F34" s="37"/>
      <c r="G34" s="196"/>
      <c r="H34" s="205"/>
      <c r="I34" s="37"/>
      <c r="J34" s="37"/>
      <c r="K34" s="38"/>
      <c r="L34" s="185"/>
    </row>
    <row r="35" spans="1:12" ht="15.75">
      <c r="A35" s="242"/>
      <c r="B35" s="73" t="s">
        <v>87</v>
      </c>
      <c r="C35" s="39" t="s">
        <v>61</v>
      </c>
      <c r="D35" s="200"/>
      <c r="E35" s="200"/>
      <c r="F35" s="41"/>
      <c r="G35" s="197"/>
      <c r="H35" s="206"/>
      <c r="I35" s="200"/>
      <c r="J35" s="40"/>
      <c r="K35" s="41"/>
      <c r="L35" s="185"/>
    </row>
    <row r="36" spans="1:12" ht="15.75">
      <c r="A36" s="242"/>
      <c r="B36" s="74" t="s">
        <v>88</v>
      </c>
      <c r="C36" s="42" t="s">
        <v>61</v>
      </c>
      <c r="D36" s="202">
        <v>401711.637</v>
      </c>
      <c r="E36" s="202">
        <v>745710.4365000001</v>
      </c>
      <c r="F36" s="44"/>
      <c r="G36" s="198"/>
      <c r="H36" s="207"/>
      <c r="I36" s="202"/>
      <c r="J36" s="43"/>
      <c r="K36" s="44"/>
      <c r="L36" s="185"/>
    </row>
    <row r="37" spans="1:12" ht="31.5">
      <c r="A37" s="242"/>
      <c r="B37" s="35" t="s">
        <v>62</v>
      </c>
      <c r="C37" s="36"/>
      <c r="D37" s="37"/>
      <c r="E37" s="37"/>
      <c r="F37" s="38"/>
      <c r="G37" s="196"/>
      <c r="H37" s="205"/>
      <c r="I37" s="37"/>
      <c r="J37" s="37"/>
      <c r="K37" s="38"/>
      <c r="L37" s="185"/>
    </row>
    <row r="38" spans="1:12" ht="15.75">
      <c r="A38" s="242"/>
      <c r="B38" s="73" t="s">
        <v>87</v>
      </c>
      <c r="C38" s="39" t="s">
        <v>61</v>
      </c>
      <c r="D38" s="200"/>
      <c r="E38" s="200"/>
      <c r="F38" s="41"/>
      <c r="G38" s="197"/>
      <c r="H38" s="206"/>
      <c r="I38" s="200"/>
      <c r="J38" s="200"/>
      <c r="K38" s="204"/>
      <c r="L38" s="185"/>
    </row>
    <row r="39" spans="1:12" ht="15.75">
      <c r="A39" s="242"/>
      <c r="B39" s="74" t="s">
        <v>88</v>
      </c>
      <c r="C39" s="42" t="s">
        <v>61</v>
      </c>
      <c r="D39" s="202">
        <v>401711.637</v>
      </c>
      <c r="E39" s="202">
        <v>745710.4365000001</v>
      </c>
      <c r="F39" s="44">
        <v>826229.2375</v>
      </c>
      <c r="G39" s="198">
        <v>1634852.852</v>
      </c>
      <c r="H39" s="208"/>
      <c r="I39" s="34"/>
      <c r="J39" s="34"/>
      <c r="K39" s="199"/>
      <c r="L39" s="185"/>
    </row>
    <row r="40" spans="1:12" ht="46.5" customHeight="1">
      <c r="A40" s="242"/>
      <c r="B40" s="35" t="s">
        <v>63</v>
      </c>
      <c r="C40" s="36"/>
      <c r="D40" s="37"/>
      <c r="E40" s="37"/>
      <c r="F40" s="37"/>
      <c r="G40" s="196"/>
      <c r="H40" s="205"/>
      <c r="I40" s="37"/>
      <c r="J40" s="37"/>
      <c r="K40" s="38"/>
      <c r="L40" s="185"/>
    </row>
    <row r="41" spans="1:12" ht="15.75">
      <c r="A41" s="242"/>
      <c r="B41" s="73" t="s">
        <v>87</v>
      </c>
      <c r="C41" s="39" t="s">
        <v>61</v>
      </c>
      <c r="D41" s="200"/>
      <c r="E41" s="200"/>
      <c r="F41" s="40"/>
      <c r="G41" s="197"/>
      <c r="H41" s="206"/>
      <c r="I41" s="200"/>
      <c r="J41" s="200"/>
      <c r="K41" s="204"/>
      <c r="L41" s="185"/>
    </row>
    <row r="42" spans="1:12" ht="15.75">
      <c r="A42" s="242"/>
      <c r="B42" s="74" t="s">
        <v>88</v>
      </c>
      <c r="C42" s="42" t="s">
        <v>61</v>
      </c>
      <c r="D42" s="202">
        <v>401711.637</v>
      </c>
      <c r="E42" s="202">
        <v>745710.4365000001</v>
      </c>
      <c r="F42" s="43">
        <v>826229.2375</v>
      </c>
      <c r="G42" s="198">
        <v>1634852.852</v>
      </c>
      <c r="H42" s="208"/>
      <c r="I42" s="34"/>
      <c r="J42" s="34"/>
      <c r="K42" s="199"/>
      <c r="L42" s="185"/>
    </row>
    <row r="43" spans="1:12" ht="46.5" customHeight="1">
      <c r="A43" s="242"/>
      <c r="B43" s="35" t="s">
        <v>64</v>
      </c>
      <c r="C43" s="36"/>
      <c r="D43" s="37"/>
      <c r="E43" s="37"/>
      <c r="F43" s="37"/>
      <c r="G43" s="196"/>
      <c r="H43" s="205"/>
      <c r="I43" s="37"/>
      <c r="J43" s="37"/>
      <c r="K43" s="38"/>
      <c r="L43" s="185"/>
    </row>
    <row r="44" spans="1:12" ht="15.75">
      <c r="A44" s="242"/>
      <c r="B44" s="73" t="s">
        <v>87</v>
      </c>
      <c r="C44" s="39" t="s">
        <v>61</v>
      </c>
      <c r="D44" s="200"/>
      <c r="E44" s="200"/>
      <c r="F44" s="40"/>
      <c r="G44" s="197"/>
      <c r="H44" s="206"/>
      <c r="I44" s="200"/>
      <c r="J44" s="200"/>
      <c r="K44" s="204"/>
      <c r="L44" s="185"/>
    </row>
    <row r="45" spans="1:12" ht="15.75">
      <c r="A45" s="242"/>
      <c r="B45" s="74" t="s">
        <v>88</v>
      </c>
      <c r="C45" s="42" t="s">
        <v>61</v>
      </c>
      <c r="D45" s="202">
        <v>401711.637</v>
      </c>
      <c r="E45" s="202">
        <v>745710.4365000001</v>
      </c>
      <c r="F45" s="43">
        <v>826229.2375</v>
      </c>
      <c r="G45" s="198">
        <v>1634852.852</v>
      </c>
      <c r="H45" s="208"/>
      <c r="I45" s="34"/>
      <c r="J45" s="34"/>
      <c r="K45" s="199"/>
      <c r="L45" s="185"/>
    </row>
    <row r="46" spans="1:12" ht="41.25" customHeight="1">
      <c r="A46" s="242"/>
      <c r="B46" s="35" t="s">
        <v>81</v>
      </c>
      <c r="C46" s="36"/>
      <c r="D46" s="37"/>
      <c r="E46" s="37"/>
      <c r="F46" s="37"/>
      <c r="G46" s="196"/>
      <c r="H46" s="205"/>
      <c r="I46" s="37"/>
      <c r="J46" s="37"/>
      <c r="K46" s="38"/>
      <c r="L46" s="185"/>
    </row>
    <row r="47" spans="1:12" ht="15.75">
      <c r="A47" s="242"/>
      <c r="B47" s="73" t="s">
        <v>87</v>
      </c>
      <c r="C47" s="203" t="s">
        <v>61</v>
      </c>
      <c r="D47" s="200"/>
      <c r="E47" s="200"/>
      <c r="F47" s="40"/>
      <c r="G47" s="197"/>
      <c r="H47" s="206"/>
      <c r="I47" s="200"/>
      <c r="J47" s="200"/>
      <c r="K47" s="204"/>
      <c r="L47" s="185"/>
    </row>
    <row r="48" spans="1:12" ht="15.75">
      <c r="A48" s="243"/>
      <c r="B48" s="74" t="s">
        <v>88</v>
      </c>
      <c r="C48" s="97" t="s">
        <v>61</v>
      </c>
      <c r="D48" s="34">
        <v>401711.637</v>
      </c>
      <c r="E48" s="34">
        <v>745710.4365000001</v>
      </c>
      <c r="F48" s="43">
        <v>826229.2375</v>
      </c>
      <c r="G48" s="198">
        <v>1634852.852</v>
      </c>
      <c r="H48" s="208"/>
      <c r="I48" s="34"/>
      <c r="J48" s="34"/>
      <c r="K48" s="199"/>
      <c r="L48" s="185"/>
    </row>
    <row r="49" spans="1:12" ht="48" customHeight="1">
      <c r="A49" s="241" t="s">
        <v>213</v>
      </c>
      <c r="B49" s="233" t="s">
        <v>240</v>
      </c>
      <c r="C49" s="234"/>
      <c r="D49" s="234"/>
      <c r="E49" s="234"/>
      <c r="F49" s="234"/>
      <c r="G49" s="234"/>
      <c r="H49" s="235"/>
      <c r="I49" s="235"/>
      <c r="J49" s="235"/>
      <c r="K49" s="236"/>
      <c r="L49" s="186"/>
    </row>
    <row r="50" spans="1:12" ht="44.25" customHeight="1">
      <c r="A50" s="242"/>
      <c r="B50" s="35" t="s">
        <v>65</v>
      </c>
      <c r="C50" s="36"/>
      <c r="D50" s="37"/>
      <c r="E50" s="37"/>
      <c r="F50" s="37"/>
      <c r="G50" s="196"/>
      <c r="H50" s="38"/>
      <c r="I50" s="37"/>
      <c r="J50" s="37"/>
      <c r="K50" s="37"/>
      <c r="L50" s="185"/>
    </row>
    <row r="51" spans="1:12" ht="15.75">
      <c r="A51" s="242"/>
      <c r="B51" s="73" t="s">
        <v>87</v>
      </c>
      <c r="C51" s="39" t="s">
        <v>61</v>
      </c>
      <c r="D51" s="40"/>
      <c r="E51" s="40"/>
      <c r="F51" s="177"/>
      <c r="G51" s="210"/>
      <c r="H51" s="209"/>
      <c r="I51" s="201"/>
      <c r="J51" s="201"/>
      <c r="K51" s="201"/>
      <c r="L51" s="187"/>
    </row>
    <row r="52" spans="1:12" ht="15.75">
      <c r="A52" s="242"/>
      <c r="B52" s="74" t="s">
        <v>88</v>
      </c>
      <c r="C52" s="39" t="s">
        <v>61</v>
      </c>
      <c r="D52" s="56">
        <v>963330.9210000001</v>
      </c>
      <c r="E52" s="56">
        <v>1253336.1225</v>
      </c>
      <c r="F52" s="57"/>
      <c r="G52" s="211"/>
      <c r="H52" s="199"/>
      <c r="I52" s="34"/>
      <c r="J52" s="34"/>
      <c r="K52" s="34"/>
      <c r="L52" s="185"/>
    </row>
    <row r="53" spans="1:12" ht="42.75" customHeight="1">
      <c r="A53" s="242"/>
      <c r="B53" s="35" t="s">
        <v>66</v>
      </c>
      <c r="C53" s="36"/>
      <c r="D53" s="37"/>
      <c r="E53" s="37"/>
      <c r="F53" s="37"/>
      <c r="G53" s="196"/>
      <c r="H53" s="38"/>
      <c r="I53" s="37"/>
      <c r="J53" s="37"/>
      <c r="K53" s="37"/>
      <c r="L53" s="185"/>
    </row>
    <row r="54" spans="1:12" ht="15.75">
      <c r="A54" s="242"/>
      <c r="B54" s="73" t="s">
        <v>98</v>
      </c>
      <c r="C54" s="39" t="s">
        <v>61</v>
      </c>
      <c r="D54" s="40"/>
      <c r="E54" s="40"/>
      <c r="F54" s="41"/>
      <c r="G54" s="197"/>
      <c r="H54" s="204"/>
      <c r="I54" s="200"/>
      <c r="J54" s="200"/>
      <c r="K54" s="200"/>
      <c r="L54" s="185"/>
    </row>
    <row r="55" spans="1:12" ht="15.75">
      <c r="A55" s="242"/>
      <c r="B55" s="74" t="s">
        <v>88</v>
      </c>
      <c r="C55" s="39" t="s">
        <v>61</v>
      </c>
      <c r="D55" s="56">
        <v>963330.9210000001</v>
      </c>
      <c r="E55" s="56">
        <v>1253336.1225</v>
      </c>
      <c r="F55" s="57">
        <v>2254491.12</v>
      </c>
      <c r="G55" s="211">
        <v>18188658.117</v>
      </c>
      <c r="H55" s="199"/>
      <c r="I55" s="34"/>
      <c r="J55" s="34"/>
      <c r="K55" s="34"/>
      <c r="L55" s="185"/>
    </row>
    <row r="56" spans="1:12" ht="39.75" customHeight="1">
      <c r="A56" s="242"/>
      <c r="B56" s="35" t="s">
        <v>67</v>
      </c>
      <c r="C56" s="36"/>
      <c r="D56" s="37"/>
      <c r="E56" s="37"/>
      <c r="F56" s="37"/>
      <c r="G56" s="196"/>
      <c r="H56" s="38"/>
      <c r="I56" s="37"/>
      <c r="J56" s="37"/>
      <c r="K56" s="37"/>
      <c r="L56" s="185"/>
    </row>
    <row r="57" spans="1:12" ht="15.75">
      <c r="A57" s="242"/>
      <c r="B57" s="73" t="s">
        <v>87</v>
      </c>
      <c r="C57" s="39" t="s">
        <v>61</v>
      </c>
      <c r="D57" s="40"/>
      <c r="E57" s="40"/>
      <c r="F57" s="40"/>
      <c r="G57" s="197"/>
      <c r="H57" s="204"/>
      <c r="I57" s="200"/>
      <c r="J57" s="200"/>
      <c r="K57" s="200"/>
      <c r="L57" s="185"/>
    </row>
    <row r="58" spans="1:12" ht="15.75">
      <c r="A58" s="242"/>
      <c r="B58" s="74" t="s">
        <v>88</v>
      </c>
      <c r="C58" s="39" t="s">
        <v>61</v>
      </c>
      <c r="D58" s="56">
        <v>963330.9210000001</v>
      </c>
      <c r="E58" s="56">
        <v>1253336.1225</v>
      </c>
      <c r="F58" s="56">
        <v>2254491.12</v>
      </c>
      <c r="G58" s="211">
        <v>18188658.117</v>
      </c>
      <c r="H58" s="199"/>
      <c r="I58" s="34"/>
      <c r="J58" s="34"/>
      <c r="K58" s="34"/>
      <c r="L58" s="185"/>
    </row>
    <row r="59" spans="1:12" ht="39.75" customHeight="1">
      <c r="A59" s="242"/>
      <c r="B59" s="35" t="s">
        <v>68</v>
      </c>
      <c r="C59" s="36"/>
      <c r="D59" s="37"/>
      <c r="E59" s="37"/>
      <c r="F59" s="37"/>
      <c r="G59" s="196"/>
      <c r="H59" s="38"/>
      <c r="I59" s="37"/>
      <c r="J59" s="37"/>
      <c r="K59" s="37"/>
      <c r="L59" s="185"/>
    </row>
    <row r="60" spans="1:12" ht="15.75">
      <c r="A60" s="242"/>
      <c r="B60" s="73" t="s">
        <v>98</v>
      </c>
      <c r="C60" s="39" t="s">
        <v>61</v>
      </c>
      <c r="D60" s="40"/>
      <c r="E60" s="40"/>
      <c r="F60" s="40"/>
      <c r="G60" s="197"/>
      <c r="H60" s="204"/>
      <c r="I60" s="200"/>
      <c r="J60" s="200"/>
      <c r="K60" s="200"/>
      <c r="L60" s="185"/>
    </row>
    <row r="61" spans="1:12" ht="15.75">
      <c r="A61" s="242"/>
      <c r="B61" s="74" t="s">
        <v>88</v>
      </c>
      <c r="C61" s="39" t="s">
        <v>61</v>
      </c>
      <c r="D61" s="56">
        <v>963330.9210000001</v>
      </c>
      <c r="E61" s="56">
        <v>1253336.1225</v>
      </c>
      <c r="F61" s="56">
        <v>2254491.12</v>
      </c>
      <c r="G61" s="211">
        <v>18188658.117</v>
      </c>
      <c r="H61" s="199"/>
      <c r="I61" s="34"/>
      <c r="J61" s="34"/>
      <c r="K61" s="34"/>
      <c r="L61" s="185"/>
    </row>
    <row r="62" spans="1:12" ht="39" customHeight="1">
      <c r="A62" s="242"/>
      <c r="B62" s="35" t="s">
        <v>69</v>
      </c>
      <c r="C62" s="36"/>
      <c r="D62" s="37"/>
      <c r="E62" s="37"/>
      <c r="F62" s="37"/>
      <c r="G62" s="196"/>
      <c r="H62" s="38"/>
      <c r="I62" s="37"/>
      <c r="J62" s="37"/>
      <c r="K62" s="37"/>
      <c r="L62" s="185"/>
    </row>
    <row r="63" spans="1:12" ht="15.75">
      <c r="A63" s="242"/>
      <c r="B63" s="73" t="s">
        <v>87</v>
      </c>
      <c r="C63" s="39" t="s">
        <v>61</v>
      </c>
      <c r="D63" s="40"/>
      <c r="E63" s="40"/>
      <c r="F63" s="40"/>
      <c r="G63" s="197"/>
      <c r="H63" s="204"/>
      <c r="I63" s="200"/>
      <c r="J63" s="200"/>
      <c r="K63" s="200"/>
      <c r="L63" s="185"/>
    </row>
    <row r="64" spans="1:12" ht="15.75">
      <c r="A64" s="242"/>
      <c r="B64" s="74" t="s">
        <v>88</v>
      </c>
      <c r="C64" s="39" t="s">
        <v>61</v>
      </c>
      <c r="D64" s="56">
        <v>963330.9210000001</v>
      </c>
      <c r="E64" s="56">
        <v>1253336.1225</v>
      </c>
      <c r="F64" s="56">
        <v>2254491.12</v>
      </c>
      <c r="G64" s="198">
        <v>18188658.117</v>
      </c>
      <c r="H64" s="199"/>
      <c r="I64" s="34"/>
      <c r="J64" s="34"/>
      <c r="K64" s="34"/>
      <c r="L64" s="185"/>
    </row>
    <row r="65" spans="1:12" ht="45" customHeight="1">
      <c r="A65" s="241" t="s">
        <v>214</v>
      </c>
      <c r="B65" s="233" t="s">
        <v>241</v>
      </c>
      <c r="C65" s="234"/>
      <c r="D65" s="234"/>
      <c r="E65" s="234"/>
      <c r="F65" s="234"/>
      <c r="G65" s="234"/>
      <c r="H65" s="235"/>
      <c r="I65" s="235"/>
      <c r="J65" s="235"/>
      <c r="K65" s="236"/>
      <c r="L65" s="186"/>
    </row>
    <row r="66" spans="1:12" ht="40.5" customHeight="1">
      <c r="A66" s="242"/>
      <c r="B66" s="31" t="s">
        <v>97</v>
      </c>
      <c r="C66" s="29" t="s">
        <v>39</v>
      </c>
      <c r="D66" s="58"/>
      <c r="E66" s="58"/>
      <c r="F66" s="58"/>
      <c r="G66" s="212"/>
      <c r="H66" s="195"/>
      <c r="I66" s="58"/>
      <c r="J66" s="58"/>
      <c r="K66" s="58"/>
      <c r="L66" s="185"/>
    </row>
    <row r="67" spans="1:12" ht="40.5" customHeight="1">
      <c r="A67" s="242"/>
      <c r="B67" s="31" t="s">
        <v>82</v>
      </c>
      <c r="C67" s="29" t="s">
        <v>39</v>
      </c>
      <c r="D67" s="58">
        <v>914.7422545598521</v>
      </c>
      <c r="E67" s="58">
        <v>914.7422545598521</v>
      </c>
      <c r="F67" s="58"/>
      <c r="G67" s="212"/>
      <c r="H67" s="195"/>
      <c r="I67" s="58"/>
      <c r="J67" s="58"/>
      <c r="K67" s="58"/>
      <c r="L67" s="185"/>
    </row>
    <row r="68" spans="1:12" ht="38.25" customHeight="1">
      <c r="A68" s="242"/>
      <c r="B68" s="31" t="s">
        <v>70</v>
      </c>
      <c r="C68" s="29" t="s">
        <v>39</v>
      </c>
      <c r="D68" s="58">
        <v>914.7422545598521</v>
      </c>
      <c r="E68" s="58">
        <v>914.7422545598521</v>
      </c>
      <c r="F68" s="58"/>
      <c r="G68" s="212"/>
      <c r="H68" s="195"/>
      <c r="I68" s="58"/>
      <c r="J68" s="58"/>
      <c r="K68" s="58"/>
      <c r="L68" s="185"/>
    </row>
    <row r="69" spans="1:12" ht="55.5" customHeight="1">
      <c r="A69" s="242"/>
      <c r="B69" s="233" t="s">
        <v>242</v>
      </c>
      <c r="C69" s="234"/>
      <c r="D69" s="234"/>
      <c r="E69" s="234"/>
      <c r="F69" s="234"/>
      <c r="G69" s="234"/>
      <c r="H69" s="235"/>
      <c r="I69" s="235"/>
      <c r="J69" s="235"/>
      <c r="K69" s="236"/>
      <c r="L69" s="187"/>
    </row>
    <row r="70" spans="1:12" ht="36" customHeight="1">
      <c r="A70" s="242"/>
      <c r="B70" s="31" t="s">
        <v>71</v>
      </c>
      <c r="C70" s="29" t="s">
        <v>39</v>
      </c>
      <c r="D70" s="89">
        <v>3442.8543860174786</v>
      </c>
      <c r="E70" s="89">
        <v>3442.8543860174786</v>
      </c>
      <c r="F70" s="58"/>
      <c r="G70" s="212"/>
      <c r="H70" s="195"/>
      <c r="I70" s="58"/>
      <c r="J70" s="58"/>
      <c r="K70" s="58"/>
      <c r="L70" s="185"/>
    </row>
    <row r="71" spans="1:12" ht="38.25" customHeight="1">
      <c r="A71" s="242"/>
      <c r="B71" s="31" t="s">
        <v>72</v>
      </c>
      <c r="C71" s="29" t="s">
        <v>39</v>
      </c>
      <c r="D71" s="89">
        <v>3442.8543860174786</v>
      </c>
      <c r="E71" s="89">
        <v>3442.8543860174786</v>
      </c>
      <c r="F71" s="58"/>
      <c r="G71" s="212"/>
      <c r="H71" s="195"/>
      <c r="I71" s="58"/>
      <c r="J71" s="58"/>
      <c r="K71" s="58"/>
      <c r="L71" s="185"/>
    </row>
    <row r="72" spans="1:12" ht="33.75" customHeight="1">
      <c r="A72" s="242"/>
      <c r="B72" s="31" t="s">
        <v>73</v>
      </c>
      <c r="C72" s="29" t="s">
        <v>39</v>
      </c>
      <c r="D72" s="89">
        <v>3442.8543860174786</v>
      </c>
      <c r="E72" s="89">
        <v>3442.8543860174786</v>
      </c>
      <c r="F72" s="34"/>
      <c r="G72" s="213"/>
      <c r="H72" s="195"/>
      <c r="I72" s="58"/>
      <c r="J72" s="58"/>
      <c r="K72" s="58"/>
      <c r="L72" s="185"/>
    </row>
    <row r="73" spans="1:12" ht="32.25" customHeight="1">
      <c r="A73" s="242"/>
      <c r="B73" s="31" t="s">
        <v>74</v>
      </c>
      <c r="C73" s="29" t="s">
        <v>39</v>
      </c>
      <c r="D73" s="34"/>
      <c r="E73" s="64"/>
      <c r="F73" s="58">
        <v>1858.1056404494382</v>
      </c>
      <c r="G73" s="212">
        <v>1858.1056404494382</v>
      </c>
      <c r="H73" s="195"/>
      <c r="I73" s="58"/>
      <c r="J73" s="58"/>
      <c r="K73" s="58"/>
      <c r="L73" s="185"/>
    </row>
    <row r="74" spans="1:12" ht="32.25" customHeight="1">
      <c r="A74" s="242"/>
      <c r="B74" s="31" t="s">
        <v>75</v>
      </c>
      <c r="C74" s="29" t="s">
        <v>39</v>
      </c>
      <c r="D74" s="34"/>
      <c r="E74" s="64"/>
      <c r="F74" s="58">
        <v>1858.1056404494382</v>
      </c>
      <c r="G74" s="212">
        <v>1858.1056404494382</v>
      </c>
      <c r="H74" s="195"/>
      <c r="I74" s="58"/>
      <c r="J74" s="58"/>
      <c r="K74" s="58"/>
      <c r="L74" s="185"/>
    </row>
    <row r="75" spans="1:12" ht="32.25" customHeight="1">
      <c r="A75" s="242"/>
      <c r="B75" s="31" t="s">
        <v>76</v>
      </c>
      <c r="C75" s="29" t="s">
        <v>39</v>
      </c>
      <c r="D75" s="34"/>
      <c r="E75" s="64"/>
      <c r="F75" s="58">
        <v>1858.1056404494382</v>
      </c>
      <c r="G75" s="212">
        <v>1858.1056404494382</v>
      </c>
      <c r="H75" s="195"/>
      <c r="I75" s="58"/>
      <c r="J75" s="58"/>
      <c r="K75" s="58"/>
      <c r="L75" s="185"/>
    </row>
    <row r="76" spans="1:12" ht="32.25" customHeight="1">
      <c r="A76" s="243"/>
      <c r="B76" s="31" t="s">
        <v>77</v>
      </c>
      <c r="C76" s="29" t="s">
        <v>39</v>
      </c>
      <c r="D76" s="34"/>
      <c r="E76" s="64"/>
      <c r="F76" s="58">
        <v>1858.1056404494382</v>
      </c>
      <c r="G76" s="212">
        <v>1858.1056404494382</v>
      </c>
      <c r="H76" s="195"/>
      <c r="I76" s="58"/>
      <c r="J76" s="58"/>
      <c r="K76" s="58"/>
      <c r="L76" s="185"/>
    </row>
    <row r="77" spans="1:7" ht="15" customHeight="1">
      <c r="A77" s="251"/>
      <c r="B77" s="251"/>
      <c r="C77" s="251"/>
      <c r="D77" s="251"/>
      <c r="E77" s="251"/>
      <c r="F77" s="251"/>
      <c r="G77" s="251"/>
    </row>
    <row r="78" spans="1:7" ht="12.75">
      <c r="A78" s="252"/>
      <c r="B78" s="252"/>
      <c r="C78" s="252"/>
      <c r="D78" s="252"/>
      <c r="E78" s="252"/>
      <c r="F78" s="252"/>
      <c r="G78" s="252"/>
    </row>
    <row r="79" spans="1:12" ht="37.5" customHeight="1">
      <c r="A79" s="145" t="s">
        <v>173</v>
      </c>
      <c r="B79" s="231" t="s">
        <v>215</v>
      </c>
      <c r="C79" s="231"/>
      <c r="D79" s="231"/>
      <c r="E79" s="231"/>
      <c r="F79" s="231"/>
      <c r="G79" s="231"/>
      <c r="H79" s="231"/>
      <c r="I79" s="240"/>
      <c r="J79" s="240"/>
      <c r="K79" s="240"/>
      <c r="L79" s="174"/>
    </row>
    <row r="80" spans="1:12" ht="52.5" customHeight="1">
      <c r="A80" s="145" t="s">
        <v>174</v>
      </c>
      <c r="B80" s="231" t="s">
        <v>228</v>
      </c>
      <c r="C80" s="231"/>
      <c r="D80" s="231"/>
      <c r="E80" s="231"/>
      <c r="F80" s="231"/>
      <c r="G80" s="231"/>
      <c r="H80" s="231"/>
      <c r="I80" s="232"/>
      <c r="J80" s="232"/>
      <c r="K80" s="232"/>
      <c r="L80" s="27"/>
    </row>
    <row r="81" spans="1:12" ht="34.5" customHeight="1">
      <c r="A81" s="145" t="s">
        <v>231</v>
      </c>
      <c r="B81" s="231" t="s">
        <v>238</v>
      </c>
      <c r="C81" s="231"/>
      <c r="D81" s="231"/>
      <c r="E81" s="231"/>
      <c r="F81" s="231"/>
      <c r="G81" s="231"/>
      <c r="H81" s="231"/>
      <c r="I81" s="232"/>
      <c r="J81" s="232"/>
      <c r="K81" s="232"/>
      <c r="L81" s="27"/>
    </row>
    <row r="82" spans="1:12" ht="12.7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</row>
    <row r="83" spans="1:12" ht="12.7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</row>
    <row r="84" spans="1:12" ht="12.7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</row>
    <row r="85" spans="1:12" ht="12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</row>
    <row r="86" spans="1:12" ht="12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</row>
    <row r="87" spans="1:12" ht="12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1:12" ht="12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</row>
    <row r="89" spans="1:12" ht="12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</row>
    <row r="90" spans="1:12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</row>
  </sheetData>
  <sheetProtection/>
  <mergeCells count="35">
    <mergeCell ref="O12:P12"/>
    <mergeCell ref="M13:N13"/>
    <mergeCell ref="M12:N12"/>
    <mergeCell ref="A9:A11"/>
    <mergeCell ref="B9:B11"/>
    <mergeCell ref="H10:K10"/>
    <mergeCell ref="D9:K9"/>
    <mergeCell ref="D13:E13"/>
    <mergeCell ref="D3:G3"/>
    <mergeCell ref="A33:A48"/>
    <mergeCell ref="D10:G10"/>
    <mergeCell ref="C9:C11"/>
    <mergeCell ref="B49:K49"/>
    <mergeCell ref="E1:H1"/>
    <mergeCell ref="D14:E14"/>
    <mergeCell ref="D15:E15"/>
    <mergeCell ref="D17:E17"/>
    <mergeCell ref="F2:H2"/>
    <mergeCell ref="H14:I14"/>
    <mergeCell ref="H15:I15"/>
    <mergeCell ref="H17:I17"/>
    <mergeCell ref="B33:K33"/>
    <mergeCell ref="A77:G78"/>
    <mergeCell ref="A49:A64"/>
    <mergeCell ref="B65:K65"/>
    <mergeCell ref="B81:K81"/>
    <mergeCell ref="B69:K69"/>
    <mergeCell ref="A5:K5"/>
    <mergeCell ref="A6:K6"/>
    <mergeCell ref="A7:K7"/>
    <mergeCell ref="B79:K79"/>
    <mergeCell ref="A65:A76"/>
    <mergeCell ref="B80:K80"/>
    <mergeCell ref="B12:K12"/>
    <mergeCell ref="H13:I13"/>
  </mergeCells>
  <printOptions horizontalCentered="1"/>
  <pageMargins left="0" right="0" top="0.31496062992125984" bottom="0.31496062992125984" header="0.31496062992125984" footer="0.31496062992125984"/>
  <pageSetup fitToHeight="2" horizontalDpi="600" verticalDpi="600" orientation="portrait" paperSize="9" scale="54" r:id="rId1"/>
  <rowBreaks count="1" manualBreakCount="1">
    <brk id="3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</sheetPr>
  <dimension ref="A1:T173"/>
  <sheetViews>
    <sheetView showGridLines="0" view="pageBreakPreview" zoomScale="60" zoomScaleNormal="70" zoomScalePageLayoutView="0" workbookViewId="0" topLeftCell="A1">
      <selection activeCell="B173" sqref="B173:F173"/>
    </sheetView>
  </sheetViews>
  <sheetFormatPr defaultColWidth="9.00390625" defaultRowHeight="12.75"/>
  <cols>
    <col min="1" max="1" width="6.625" style="7" customWidth="1"/>
    <col min="2" max="2" width="62.625" style="7" customWidth="1"/>
    <col min="3" max="3" width="18.00390625" style="7" customWidth="1"/>
    <col min="4" max="4" width="34.875" style="7" customWidth="1"/>
    <col min="5" max="5" width="40.00390625" style="7" customWidth="1"/>
    <col min="6" max="6" width="35.25390625" style="7" customWidth="1"/>
    <col min="7" max="16384" width="9.125" style="7" customWidth="1"/>
  </cols>
  <sheetData>
    <row r="1" spans="1:7" s="1" customFormat="1" ht="15.75">
      <c r="A1" s="11"/>
      <c r="B1" s="3"/>
      <c r="D1" s="256" t="s">
        <v>124</v>
      </c>
      <c r="E1" s="256"/>
      <c r="F1" s="256"/>
      <c r="G1" s="65"/>
    </row>
    <row r="2" spans="1:7" s="1" customFormat="1" ht="28.5" customHeight="1">
      <c r="A2" s="11"/>
      <c r="B2" s="3"/>
      <c r="E2" s="65"/>
      <c r="F2" s="256" t="s">
        <v>100</v>
      </c>
      <c r="G2" s="65"/>
    </row>
    <row r="3" spans="1:6" s="1" customFormat="1" ht="15.75" customHeight="1">
      <c r="A3" s="11"/>
      <c r="B3" s="3"/>
      <c r="D3" s="103"/>
      <c r="E3" s="103"/>
      <c r="F3" s="256"/>
    </row>
    <row r="4" s="6" customFormat="1" ht="18">
      <c r="C4" s="7"/>
    </row>
    <row r="5" spans="1:20" ht="47.25" customHeight="1">
      <c r="A5" s="266" t="s">
        <v>125</v>
      </c>
      <c r="B5" s="266"/>
      <c r="C5" s="266"/>
      <c r="D5" s="266"/>
      <c r="E5" s="266"/>
      <c r="F5" s="266"/>
      <c r="L5" s="265"/>
      <c r="M5" s="265"/>
      <c r="N5" s="265"/>
      <c r="O5" s="265"/>
      <c r="P5" s="265"/>
      <c r="Q5" s="265"/>
      <c r="R5" s="265"/>
      <c r="S5" s="265"/>
      <c r="T5" s="265"/>
    </row>
    <row r="6" spans="1:20" ht="35.25" customHeight="1">
      <c r="A6" s="266" t="s">
        <v>126</v>
      </c>
      <c r="B6" s="266"/>
      <c r="C6" s="266"/>
      <c r="D6" s="266"/>
      <c r="E6" s="266"/>
      <c r="F6" s="266"/>
      <c r="L6" s="16"/>
      <c r="M6" s="16"/>
      <c r="N6" s="16"/>
      <c r="O6" s="16"/>
      <c r="P6" s="16"/>
      <c r="Q6" s="16"/>
      <c r="R6" s="16"/>
      <c r="S6" s="16"/>
      <c r="T6" s="16"/>
    </row>
    <row r="7" spans="1:6" ht="20.25">
      <c r="A7" s="10"/>
      <c r="B7" s="10"/>
      <c r="C7" s="10"/>
      <c r="D7" s="10"/>
      <c r="F7" s="54"/>
    </row>
    <row r="8" spans="1:12" ht="84" customHeight="1">
      <c r="A8" s="104" t="s">
        <v>40</v>
      </c>
      <c r="B8" s="105" t="s">
        <v>41</v>
      </c>
      <c r="C8" s="104" t="s">
        <v>42</v>
      </c>
      <c r="D8" s="106" t="s">
        <v>194</v>
      </c>
      <c r="E8" s="107" t="s">
        <v>195</v>
      </c>
      <c r="F8" s="108" t="s">
        <v>196</v>
      </c>
      <c r="L8" s="66"/>
    </row>
    <row r="9" spans="1:6" ht="41.25" customHeight="1">
      <c r="A9" s="109"/>
      <c r="B9" s="110" t="s">
        <v>18</v>
      </c>
      <c r="C9" s="109"/>
      <c r="D9" s="111">
        <f>D10+D24+D35+D131+D145+D156</f>
        <v>221106875.6197254</v>
      </c>
      <c r="E9" s="112" t="s">
        <v>44</v>
      </c>
      <c r="F9" s="112" t="s">
        <v>44</v>
      </c>
    </row>
    <row r="10" spans="1:6" ht="38.25" customHeight="1">
      <c r="A10" s="113">
        <v>1</v>
      </c>
      <c r="B10" s="110" t="s">
        <v>197</v>
      </c>
      <c r="C10" s="110"/>
      <c r="D10" s="111">
        <f>SUM(D12:D21)</f>
        <v>6227257.653553813</v>
      </c>
      <c r="E10" s="111">
        <f>SUM(E12:E21)</f>
        <v>52791.40238095238</v>
      </c>
      <c r="F10" s="114">
        <f aca="true" t="shared" si="0" ref="F10:F34">D10/E10</f>
        <v>117.95969367543576</v>
      </c>
    </row>
    <row r="11" spans="1:6" ht="18.75">
      <c r="A11" s="113"/>
      <c r="B11" s="110" t="s">
        <v>118</v>
      </c>
      <c r="C11" s="110"/>
      <c r="D11" s="111"/>
      <c r="E11" s="111"/>
      <c r="F11" s="114"/>
    </row>
    <row r="12" spans="1:6" ht="37.5">
      <c r="A12" s="109"/>
      <c r="B12" s="115" t="s">
        <v>225</v>
      </c>
      <c r="C12" s="116"/>
      <c r="D12" s="117">
        <v>3827729.426371649</v>
      </c>
      <c r="E12" s="117">
        <v>2300.6857142857143</v>
      </c>
      <c r="F12" s="112">
        <f t="shared" si="0"/>
        <v>1663.734165255175</v>
      </c>
    </row>
    <row r="13" spans="1:6" ht="34.5" customHeight="1">
      <c r="A13" s="109"/>
      <c r="B13" s="118" t="s">
        <v>51</v>
      </c>
      <c r="C13" s="116">
        <v>0.4</v>
      </c>
      <c r="D13" s="117">
        <v>739447.7300945221</v>
      </c>
      <c r="E13" s="117">
        <v>3597.3</v>
      </c>
      <c r="F13" s="112">
        <f t="shared" si="0"/>
        <v>205.5563144843416</v>
      </c>
    </row>
    <row r="14" spans="1:6" ht="34.5" customHeight="1">
      <c r="A14" s="109"/>
      <c r="B14" s="118" t="s">
        <v>52</v>
      </c>
      <c r="C14" s="119" t="s">
        <v>15</v>
      </c>
      <c r="D14" s="117">
        <v>391146.47364119644</v>
      </c>
      <c r="E14" s="117">
        <v>3034.0666666666666</v>
      </c>
      <c r="F14" s="112">
        <f t="shared" si="0"/>
        <v>128.91821987251316</v>
      </c>
    </row>
    <row r="15" spans="1:6" ht="36.75" customHeight="1">
      <c r="A15" s="109"/>
      <c r="B15" s="118" t="s">
        <v>53</v>
      </c>
      <c r="C15" s="116">
        <v>0.4</v>
      </c>
      <c r="D15" s="117">
        <v>78294.46553941998</v>
      </c>
      <c r="E15" s="117">
        <v>1564.8</v>
      </c>
      <c r="F15" s="112">
        <f t="shared" si="0"/>
        <v>50.03480670975203</v>
      </c>
    </row>
    <row r="16" spans="1:6" ht="32.25" customHeight="1">
      <c r="A16" s="109"/>
      <c r="B16" s="118" t="s">
        <v>54</v>
      </c>
      <c r="C16" s="119" t="s">
        <v>15</v>
      </c>
      <c r="D16" s="117">
        <v>382050.04402163374</v>
      </c>
      <c r="E16" s="112">
        <v>13235.8</v>
      </c>
      <c r="F16" s="112">
        <f t="shared" si="0"/>
        <v>28.864900045455038</v>
      </c>
    </row>
    <row r="17" spans="1:6" ht="33" customHeight="1">
      <c r="A17" s="120"/>
      <c r="B17" s="115" t="s">
        <v>47</v>
      </c>
      <c r="C17" s="119" t="s">
        <v>15</v>
      </c>
      <c r="D17" s="117">
        <v>755003.6584237048</v>
      </c>
      <c r="E17" s="112">
        <v>28242.25</v>
      </c>
      <c r="F17" s="112">
        <f t="shared" si="0"/>
        <v>26.73312708526073</v>
      </c>
    </row>
    <row r="18" spans="1:6" ht="33" customHeight="1">
      <c r="A18" s="120"/>
      <c r="B18" s="118" t="s">
        <v>54</v>
      </c>
      <c r="C18" s="119" t="s">
        <v>85</v>
      </c>
      <c r="D18" s="117">
        <v>0</v>
      </c>
      <c r="E18" s="112">
        <v>0</v>
      </c>
      <c r="F18" s="112" t="e">
        <f t="shared" si="0"/>
        <v>#DIV/0!</v>
      </c>
    </row>
    <row r="19" spans="1:6" ht="33" customHeight="1">
      <c r="A19" s="120"/>
      <c r="B19" s="115" t="s">
        <v>47</v>
      </c>
      <c r="C19" s="119" t="s">
        <v>85</v>
      </c>
      <c r="D19" s="117">
        <v>17861.95182056221</v>
      </c>
      <c r="E19" s="112">
        <v>276.5</v>
      </c>
      <c r="F19" s="112">
        <f t="shared" si="0"/>
        <v>64.6001874161382</v>
      </c>
    </row>
    <row r="20" spans="1:6" ht="33" customHeight="1">
      <c r="A20" s="120"/>
      <c r="B20" s="118" t="s">
        <v>54</v>
      </c>
      <c r="C20" s="119" t="s">
        <v>86</v>
      </c>
      <c r="D20" s="117">
        <v>0</v>
      </c>
      <c r="E20" s="112">
        <v>0</v>
      </c>
      <c r="F20" s="112" t="e">
        <f t="shared" si="0"/>
        <v>#DIV/0!</v>
      </c>
    </row>
    <row r="21" spans="1:6" ht="33" customHeight="1">
      <c r="A21" s="120"/>
      <c r="B21" s="115" t="s">
        <v>47</v>
      </c>
      <c r="C21" s="119" t="s">
        <v>86</v>
      </c>
      <c r="D21" s="117">
        <v>35723.90364112442</v>
      </c>
      <c r="E21" s="112">
        <v>540</v>
      </c>
      <c r="F21" s="112">
        <f t="shared" si="0"/>
        <v>66.15537711319338</v>
      </c>
    </row>
    <row r="22" spans="1:6" ht="18.75">
      <c r="A22" s="113"/>
      <c r="B22" s="110" t="s">
        <v>229</v>
      </c>
      <c r="C22" s="110"/>
      <c r="D22" s="111"/>
      <c r="E22" s="111"/>
      <c r="F22" s="114"/>
    </row>
    <row r="23" spans="1:6" ht="18.75">
      <c r="A23" s="113"/>
      <c r="B23" s="110" t="s">
        <v>230</v>
      </c>
      <c r="C23" s="110"/>
      <c r="D23" s="111"/>
      <c r="E23" s="111"/>
      <c r="F23" s="114"/>
    </row>
    <row r="24" spans="1:6" ht="39" customHeight="1">
      <c r="A24" s="121" t="s">
        <v>43</v>
      </c>
      <c r="B24" s="110" t="s">
        <v>50</v>
      </c>
      <c r="C24" s="110"/>
      <c r="D24" s="117"/>
      <c r="E24" s="117">
        <f>E25+E26+E27+E28+E29+E30+E32+E34</f>
        <v>52791.40238095238</v>
      </c>
      <c r="F24" s="112">
        <f t="shared" si="0"/>
        <v>0</v>
      </c>
    </row>
    <row r="25" spans="1:6" ht="45.75" customHeight="1">
      <c r="A25" s="120"/>
      <c r="B25" s="115" t="s">
        <v>226</v>
      </c>
      <c r="C25" s="115"/>
      <c r="D25" s="117"/>
      <c r="E25" s="117">
        <f aca="true" t="shared" si="1" ref="E25:E34">E12</f>
        <v>2300.6857142857143</v>
      </c>
      <c r="F25" s="112">
        <f t="shared" si="0"/>
        <v>0</v>
      </c>
    </row>
    <row r="26" spans="1:6" ht="33" customHeight="1">
      <c r="A26" s="120"/>
      <c r="B26" s="118" t="s">
        <v>51</v>
      </c>
      <c r="C26" s="116">
        <v>0.4</v>
      </c>
      <c r="D26" s="117"/>
      <c r="E26" s="117">
        <f t="shared" si="1"/>
        <v>3597.3</v>
      </c>
      <c r="F26" s="112">
        <f t="shared" si="0"/>
        <v>0</v>
      </c>
    </row>
    <row r="27" spans="1:6" ht="36" customHeight="1">
      <c r="A27" s="120"/>
      <c r="B27" s="118" t="s">
        <v>52</v>
      </c>
      <c r="C27" s="119" t="s">
        <v>15</v>
      </c>
      <c r="D27" s="117"/>
      <c r="E27" s="117">
        <f t="shared" si="1"/>
        <v>3034.0666666666666</v>
      </c>
      <c r="F27" s="112">
        <f t="shared" si="0"/>
        <v>0</v>
      </c>
    </row>
    <row r="28" spans="1:6" ht="39" customHeight="1">
      <c r="A28" s="120"/>
      <c r="B28" s="118" t="s">
        <v>53</v>
      </c>
      <c r="C28" s="116">
        <v>0.4</v>
      </c>
      <c r="D28" s="117"/>
      <c r="E28" s="117">
        <f t="shared" si="1"/>
        <v>1564.8</v>
      </c>
      <c r="F28" s="112">
        <f t="shared" si="0"/>
        <v>0</v>
      </c>
    </row>
    <row r="29" spans="1:6" ht="36.75" customHeight="1">
      <c r="A29" s="120"/>
      <c r="B29" s="118" t="s">
        <v>54</v>
      </c>
      <c r="C29" s="119" t="s">
        <v>15</v>
      </c>
      <c r="D29" s="117"/>
      <c r="E29" s="117">
        <f t="shared" si="1"/>
        <v>13235.8</v>
      </c>
      <c r="F29" s="112">
        <f t="shared" si="0"/>
        <v>0</v>
      </c>
    </row>
    <row r="30" spans="1:6" ht="30.75" customHeight="1">
      <c r="A30" s="120"/>
      <c r="B30" s="115" t="s">
        <v>47</v>
      </c>
      <c r="C30" s="119" t="s">
        <v>15</v>
      </c>
      <c r="D30" s="117"/>
      <c r="E30" s="117">
        <f t="shared" si="1"/>
        <v>28242.25</v>
      </c>
      <c r="F30" s="112">
        <f t="shared" si="0"/>
        <v>0</v>
      </c>
    </row>
    <row r="31" spans="1:6" ht="30.75" customHeight="1">
      <c r="A31" s="120"/>
      <c r="B31" s="118" t="s">
        <v>54</v>
      </c>
      <c r="C31" s="119" t="s">
        <v>85</v>
      </c>
      <c r="D31" s="117"/>
      <c r="E31" s="117">
        <f t="shared" si="1"/>
        <v>0</v>
      </c>
      <c r="F31" s="112" t="e">
        <f t="shared" si="0"/>
        <v>#DIV/0!</v>
      </c>
    </row>
    <row r="32" spans="1:6" ht="30.75" customHeight="1">
      <c r="A32" s="120"/>
      <c r="B32" s="115" t="s">
        <v>47</v>
      </c>
      <c r="C32" s="119" t="s">
        <v>85</v>
      </c>
      <c r="D32" s="117"/>
      <c r="E32" s="117">
        <f t="shared" si="1"/>
        <v>276.5</v>
      </c>
      <c r="F32" s="112">
        <f t="shared" si="0"/>
        <v>0</v>
      </c>
    </row>
    <row r="33" spans="1:6" ht="30.75" customHeight="1">
      <c r="A33" s="120"/>
      <c r="B33" s="118" t="s">
        <v>54</v>
      </c>
      <c r="C33" s="119" t="s">
        <v>86</v>
      </c>
      <c r="D33" s="117"/>
      <c r="E33" s="117">
        <f t="shared" si="1"/>
        <v>0</v>
      </c>
      <c r="F33" s="112" t="e">
        <f t="shared" si="0"/>
        <v>#DIV/0!</v>
      </c>
    </row>
    <row r="34" spans="1:6" ht="30.75" customHeight="1">
      <c r="A34" s="120"/>
      <c r="B34" s="115" t="s">
        <v>47</v>
      </c>
      <c r="C34" s="119" t="s">
        <v>86</v>
      </c>
      <c r="D34" s="117"/>
      <c r="E34" s="117">
        <f t="shared" si="1"/>
        <v>540</v>
      </c>
      <c r="F34" s="112">
        <f t="shared" si="0"/>
        <v>0</v>
      </c>
    </row>
    <row r="35" spans="1:6" ht="60.75" customHeight="1">
      <c r="A35" s="113">
        <v>3</v>
      </c>
      <c r="B35" s="110" t="s">
        <v>243</v>
      </c>
      <c r="C35" s="110"/>
      <c r="D35" s="111">
        <f>D36+D67+D98+D109+D120</f>
        <v>206136491.95112342</v>
      </c>
      <c r="E35" s="111">
        <f>E36+E67+E98+E109+E120</f>
        <v>17436.8075</v>
      </c>
      <c r="F35" s="111">
        <f>D35/E35</f>
        <v>11821.91705397467</v>
      </c>
    </row>
    <row r="36" spans="1:6" ht="25.5" customHeight="1">
      <c r="A36" s="113" t="s">
        <v>34</v>
      </c>
      <c r="B36" s="110" t="s">
        <v>198</v>
      </c>
      <c r="C36" s="110" t="s">
        <v>19</v>
      </c>
      <c r="D36" s="111">
        <f>D39+D42+D45+D48+D51+D54</f>
        <v>92403501.5001016</v>
      </c>
      <c r="E36" s="111">
        <f>E39+E42+E45+E48+E51+E54</f>
        <v>12206.119666666666</v>
      </c>
      <c r="F36" s="114">
        <f>D36/E36</f>
        <v>7570.260166500219</v>
      </c>
    </row>
    <row r="37" spans="1:6" ht="37.5">
      <c r="A37" s="122"/>
      <c r="B37" s="123" t="s">
        <v>226</v>
      </c>
      <c r="C37" s="124"/>
      <c r="D37" s="125"/>
      <c r="E37" s="126"/>
      <c r="F37" s="126"/>
    </row>
    <row r="38" spans="1:6" ht="18.75">
      <c r="A38" s="127"/>
      <c r="B38" s="45" t="s">
        <v>87</v>
      </c>
      <c r="C38" s="128"/>
      <c r="D38" s="129"/>
      <c r="E38" s="130"/>
      <c r="F38" s="130"/>
    </row>
    <row r="39" spans="1:6" ht="18.75">
      <c r="A39" s="131"/>
      <c r="B39" s="46" t="s">
        <v>88</v>
      </c>
      <c r="C39" s="132"/>
      <c r="D39" s="133">
        <v>5649841.181655541</v>
      </c>
      <c r="E39" s="134">
        <v>39.376666666666665</v>
      </c>
      <c r="F39" s="134">
        <f>D39/E39</f>
        <v>143481.95669996296</v>
      </c>
    </row>
    <row r="40" spans="1:6" ht="18.75">
      <c r="A40" s="122"/>
      <c r="B40" s="135" t="s">
        <v>51</v>
      </c>
      <c r="C40" s="124">
        <v>0.4</v>
      </c>
      <c r="D40" s="125"/>
      <c r="E40" s="126"/>
      <c r="F40" s="126"/>
    </row>
    <row r="41" spans="1:6" ht="18.75">
      <c r="A41" s="127"/>
      <c r="B41" s="45" t="s">
        <v>87</v>
      </c>
      <c r="C41" s="128">
        <v>0.4</v>
      </c>
      <c r="D41" s="129"/>
      <c r="E41" s="130"/>
      <c r="F41" s="130"/>
    </row>
    <row r="42" spans="1:6" ht="18.75">
      <c r="A42" s="131"/>
      <c r="B42" s="46" t="s">
        <v>88</v>
      </c>
      <c r="C42" s="132">
        <v>0.4</v>
      </c>
      <c r="D42" s="133">
        <v>12015130.788808081</v>
      </c>
      <c r="E42" s="134">
        <v>634.333</v>
      </c>
      <c r="F42" s="134">
        <f>D42/E42</f>
        <v>18941.361696156564</v>
      </c>
    </row>
    <row r="43" spans="1:6" ht="18.75">
      <c r="A43" s="122"/>
      <c r="B43" s="135" t="s">
        <v>52</v>
      </c>
      <c r="C43" s="136" t="s">
        <v>15</v>
      </c>
      <c r="D43" s="125"/>
      <c r="E43" s="126"/>
      <c r="F43" s="126"/>
    </row>
    <row r="44" spans="1:6" ht="18.75">
      <c r="A44" s="127"/>
      <c r="B44" s="45" t="s">
        <v>87</v>
      </c>
      <c r="C44" s="137" t="s">
        <v>15</v>
      </c>
      <c r="D44" s="129"/>
      <c r="E44" s="130"/>
      <c r="F44" s="130"/>
    </row>
    <row r="45" spans="1:6" ht="18.75">
      <c r="A45" s="131"/>
      <c r="B45" s="46" t="s">
        <v>88</v>
      </c>
      <c r="C45" s="138" t="s">
        <v>15</v>
      </c>
      <c r="D45" s="133">
        <v>5400300.75325443</v>
      </c>
      <c r="E45" s="134">
        <v>491.78833333333324</v>
      </c>
      <c r="F45" s="134">
        <f>D45/E45</f>
        <v>10980.945230341844</v>
      </c>
    </row>
    <row r="46" spans="1:6" ht="18.75">
      <c r="A46" s="122"/>
      <c r="B46" s="135" t="s">
        <v>53</v>
      </c>
      <c r="C46" s="124">
        <v>0.4</v>
      </c>
      <c r="D46" s="125"/>
      <c r="E46" s="126"/>
      <c r="F46" s="126"/>
    </row>
    <row r="47" spans="1:6" ht="18.75">
      <c r="A47" s="127"/>
      <c r="B47" s="45" t="s">
        <v>87</v>
      </c>
      <c r="C47" s="128">
        <v>0.4</v>
      </c>
      <c r="D47" s="129"/>
      <c r="E47" s="130"/>
      <c r="F47" s="130"/>
    </row>
    <row r="48" spans="1:6" ht="18.75">
      <c r="A48" s="131"/>
      <c r="B48" s="46" t="s">
        <v>88</v>
      </c>
      <c r="C48" s="132">
        <v>0.4</v>
      </c>
      <c r="D48" s="133">
        <v>7177048.39762029</v>
      </c>
      <c r="E48" s="134">
        <v>881.995</v>
      </c>
      <c r="F48" s="134">
        <f>D48/E48</f>
        <v>8137.289210959574</v>
      </c>
    </row>
    <row r="49" spans="1:6" ht="18.75">
      <c r="A49" s="122"/>
      <c r="B49" s="135" t="s">
        <v>54</v>
      </c>
      <c r="C49" s="136" t="s">
        <v>15</v>
      </c>
      <c r="D49" s="125"/>
      <c r="E49" s="126"/>
      <c r="F49" s="126"/>
    </row>
    <row r="50" spans="1:6" ht="18.75">
      <c r="A50" s="127"/>
      <c r="B50" s="45" t="s">
        <v>87</v>
      </c>
      <c r="C50" s="137" t="s">
        <v>15</v>
      </c>
      <c r="D50" s="129"/>
      <c r="E50" s="130"/>
      <c r="F50" s="130"/>
    </row>
    <row r="51" spans="1:6" ht="18.75">
      <c r="A51" s="131"/>
      <c r="B51" s="46" t="s">
        <v>88</v>
      </c>
      <c r="C51" s="138" t="s">
        <v>15</v>
      </c>
      <c r="D51" s="133">
        <v>15231381.749956548</v>
      </c>
      <c r="E51" s="134">
        <v>2834.95</v>
      </c>
      <c r="F51" s="134">
        <f>D51/E51</f>
        <v>5372.716185455316</v>
      </c>
    </row>
    <row r="52" spans="1:6" ht="18.75">
      <c r="A52" s="139"/>
      <c r="B52" s="123" t="s">
        <v>47</v>
      </c>
      <c r="C52" s="136" t="s">
        <v>15</v>
      </c>
      <c r="D52" s="125"/>
      <c r="E52" s="126"/>
      <c r="F52" s="126"/>
    </row>
    <row r="53" spans="1:6" ht="18.75">
      <c r="A53" s="140"/>
      <c r="B53" s="45" t="s">
        <v>87</v>
      </c>
      <c r="C53" s="137" t="s">
        <v>15</v>
      </c>
      <c r="D53" s="129"/>
      <c r="E53" s="130"/>
      <c r="F53" s="130"/>
    </row>
    <row r="54" spans="1:6" ht="18.75">
      <c r="A54" s="141"/>
      <c r="B54" s="46" t="s">
        <v>88</v>
      </c>
      <c r="C54" s="138" t="s">
        <v>15</v>
      </c>
      <c r="D54" s="133">
        <v>46929798.628806695</v>
      </c>
      <c r="E54" s="134">
        <v>7323.676666666666</v>
      </c>
      <c r="F54" s="134">
        <f>D54/E54</f>
        <v>6407.956107948517</v>
      </c>
    </row>
    <row r="55" spans="1:6" ht="18.75">
      <c r="A55" s="139"/>
      <c r="B55" s="135" t="s">
        <v>54</v>
      </c>
      <c r="C55" s="136" t="s">
        <v>85</v>
      </c>
      <c r="D55" s="125"/>
      <c r="E55" s="126"/>
      <c r="F55" s="126"/>
    </row>
    <row r="56" spans="1:6" ht="18.75">
      <c r="A56" s="140"/>
      <c r="B56" s="45" t="s">
        <v>87</v>
      </c>
      <c r="C56" s="137" t="s">
        <v>85</v>
      </c>
      <c r="D56" s="129"/>
      <c r="E56" s="130"/>
      <c r="F56" s="130"/>
    </row>
    <row r="57" spans="1:6" ht="18.75">
      <c r="A57" s="141"/>
      <c r="B57" s="46" t="s">
        <v>88</v>
      </c>
      <c r="C57" s="138" t="s">
        <v>85</v>
      </c>
      <c r="D57" s="133"/>
      <c r="E57" s="134"/>
      <c r="F57" s="134"/>
    </row>
    <row r="58" spans="1:6" ht="18.75">
      <c r="A58" s="139"/>
      <c r="B58" s="123" t="s">
        <v>47</v>
      </c>
      <c r="C58" s="136" t="s">
        <v>85</v>
      </c>
      <c r="D58" s="125"/>
      <c r="E58" s="126"/>
      <c r="F58" s="126"/>
    </row>
    <row r="59" spans="1:6" ht="18.75">
      <c r="A59" s="140"/>
      <c r="B59" s="45" t="s">
        <v>87</v>
      </c>
      <c r="C59" s="137" t="s">
        <v>85</v>
      </c>
      <c r="D59" s="129"/>
      <c r="E59" s="130"/>
      <c r="F59" s="130"/>
    </row>
    <row r="60" spans="1:6" ht="18.75">
      <c r="A60" s="141"/>
      <c r="B60" s="46" t="s">
        <v>88</v>
      </c>
      <c r="C60" s="138" t="s">
        <v>85</v>
      </c>
      <c r="D60" s="133"/>
      <c r="E60" s="134"/>
      <c r="F60" s="134"/>
    </row>
    <row r="61" spans="1:6" ht="18.75">
      <c r="A61" s="139"/>
      <c r="B61" s="135" t="s">
        <v>54</v>
      </c>
      <c r="C61" s="136" t="s">
        <v>86</v>
      </c>
      <c r="D61" s="125"/>
      <c r="E61" s="126"/>
      <c r="F61" s="126"/>
    </row>
    <row r="62" spans="1:6" ht="18.75">
      <c r="A62" s="140"/>
      <c r="B62" s="45" t="s">
        <v>87</v>
      </c>
      <c r="C62" s="137" t="s">
        <v>86</v>
      </c>
      <c r="D62" s="129"/>
      <c r="E62" s="130"/>
      <c r="F62" s="130"/>
    </row>
    <row r="63" spans="1:6" ht="18.75">
      <c r="A63" s="141"/>
      <c r="B63" s="46" t="s">
        <v>88</v>
      </c>
      <c r="C63" s="138" t="s">
        <v>86</v>
      </c>
      <c r="D63" s="133"/>
      <c r="E63" s="134"/>
      <c r="F63" s="134"/>
    </row>
    <row r="64" spans="1:6" ht="18.75">
      <c r="A64" s="139"/>
      <c r="B64" s="123" t="s">
        <v>47</v>
      </c>
      <c r="C64" s="136" t="s">
        <v>86</v>
      </c>
      <c r="D64" s="125"/>
      <c r="E64" s="126"/>
      <c r="F64" s="126"/>
    </row>
    <row r="65" spans="1:6" ht="18.75">
      <c r="A65" s="140"/>
      <c r="B65" s="45" t="s">
        <v>87</v>
      </c>
      <c r="C65" s="137" t="s">
        <v>86</v>
      </c>
      <c r="D65" s="129"/>
      <c r="E65" s="130"/>
      <c r="F65" s="130"/>
    </row>
    <row r="66" spans="1:6" ht="18.75">
      <c r="A66" s="141"/>
      <c r="B66" s="46" t="s">
        <v>88</v>
      </c>
      <c r="C66" s="138" t="s">
        <v>86</v>
      </c>
      <c r="D66" s="133"/>
      <c r="E66" s="134"/>
      <c r="F66" s="134"/>
    </row>
    <row r="67" spans="1:6" ht="40.5" customHeight="1">
      <c r="A67" s="113" t="s">
        <v>35</v>
      </c>
      <c r="B67" s="110" t="s">
        <v>163</v>
      </c>
      <c r="C67" s="110" t="s">
        <v>19</v>
      </c>
      <c r="D67" s="111">
        <f>D70+D76+D82+D85</f>
        <v>95281731.60427877</v>
      </c>
      <c r="E67" s="111">
        <f>E70+E76+E82+E85</f>
        <v>1116.2656666666664</v>
      </c>
      <c r="F67" s="111">
        <f>D67/E67</f>
        <v>85357.57611250738</v>
      </c>
    </row>
    <row r="68" spans="1:5" ht="37.5">
      <c r="A68" s="122"/>
      <c r="B68" s="123" t="s">
        <v>226</v>
      </c>
      <c r="C68" s="124"/>
      <c r="D68" s="125"/>
      <c r="E68" s="126"/>
    </row>
    <row r="69" spans="1:6" ht="18.75">
      <c r="A69" s="127"/>
      <c r="B69" s="45" t="s">
        <v>89</v>
      </c>
      <c r="C69" s="128"/>
      <c r="D69" s="129"/>
      <c r="E69" s="130"/>
      <c r="F69" s="130"/>
    </row>
    <row r="70" spans="1:6" ht="18.75">
      <c r="A70" s="131"/>
      <c r="B70" s="46" t="s">
        <v>90</v>
      </c>
      <c r="C70" s="132"/>
      <c r="D70" s="133">
        <v>937744.8517382401</v>
      </c>
      <c r="E70" s="134">
        <v>15</v>
      </c>
      <c r="F70" s="126">
        <f>D70/E70</f>
        <v>62516.323449216005</v>
      </c>
    </row>
    <row r="71" spans="1:6" ht="18.75">
      <c r="A71" s="122"/>
      <c r="B71" s="135" t="s">
        <v>51</v>
      </c>
      <c r="C71" s="124">
        <v>0.4</v>
      </c>
      <c r="D71" s="125"/>
      <c r="E71" s="126"/>
      <c r="F71" s="126"/>
    </row>
    <row r="72" spans="1:6" ht="18.75">
      <c r="A72" s="127"/>
      <c r="B72" s="45" t="s">
        <v>89</v>
      </c>
      <c r="C72" s="128">
        <v>0.4</v>
      </c>
      <c r="D72" s="129"/>
      <c r="E72" s="130"/>
      <c r="F72" s="130"/>
    </row>
    <row r="73" spans="1:6" ht="18.75">
      <c r="A73" s="131"/>
      <c r="B73" s="46" t="s">
        <v>90</v>
      </c>
      <c r="C73" s="132">
        <v>0.4</v>
      </c>
      <c r="D73" s="133"/>
      <c r="E73" s="134"/>
      <c r="F73" s="134" t="e">
        <f>D73/E73</f>
        <v>#DIV/0!</v>
      </c>
    </row>
    <row r="74" spans="1:6" ht="18.75">
      <c r="A74" s="122"/>
      <c r="B74" s="135" t="s">
        <v>52</v>
      </c>
      <c r="C74" s="136" t="s">
        <v>15</v>
      </c>
      <c r="D74" s="125"/>
      <c r="E74" s="126"/>
      <c r="F74" s="126"/>
    </row>
    <row r="75" spans="1:6" ht="18.75">
      <c r="A75" s="127"/>
      <c r="B75" s="45" t="s">
        <v>89</v>
      </c>
      <c r="C75" s="137" t="s">
        <v>15</v>
      </c>
      <c r="D75" s="129"/>
      <c r="E75" s="130"/>
      <c r="F75" s="130"/>
    </row>
    <row r="76" spans="1:6" ht="18.75">
      <c r="A76" s="131"/>
      <c r="B76" s="46" t="s">
        <v>90</v>
      </c>
      <c r="C76" s="138" t="s">
        <v>15</v>
      </c>
      <c r="D76" s="133">
        <v>7275804.191530876</v>
      </c>
      <c r="E76" s="134">
        <v>30.5</v>
      </c>
      <c r="F76" s="134">
        <f>D76/E76</f>
        <v>238550.957099373</v>
      </c>
    </row>
    <row r="77" spans="1:6" ht="18.75">
      <c r="A77" s="122"/>
      <c r="B77" s="135" t="s">
        <v>53</v>
      </c>
      <c r="C77" s="124">
        <v>0.4</v>
      </c>
      <c r="D77" s="125"/>
      <c r="E77" s="126"/>
      <c r="F77" s="126"/>
    </row>
    <row r="78" spans="1:6" ht="18.75">
      <c r="A78" s="127"/>
      <c r="B78" s="45" t="s">
        <v>89</v>
      </c>
      <c r="C78" s="128">
        <v>0.4</v>
      </c>
      <c r="D78" s="129"/>
      <c r="E78" s="130"/>
      <c r="F78" s="130"/>
    </row>
    <row r="79" spans="1:6" ht="18.75">
      <c r="A79" s="131"/>
      <c r="B79" s="46" t="s">
        <v>90</v>
      </c>
      <c r="C79" s="132">
        <v>0.4</v>
      </c>
      <c r="D79" s="133"/>
      <c r="E79" s="134"/>
      <c r="F79" s="134" t="e">
        <f>D79/E79</f>
        <v>#DIV/0!</v>
      </c>
    </row>
    <row r="80" spans="1:6" ht="18.75">
      <c r="A80" s="122"/>
      <c r="B80" s="135" t="s">
        <v>54</v>
      </c>
      <c r="C80" s="136" t="s">
        <v>15</v>
      </c>
      <c r="D80" s="125"/>
      <c r="E80" s="126"/>
      <c r="F80" s="126"/>
    </row>
    <row r="81" spans="1:6" ht="18.75">
      <c r="A81" s="127"/>
      <c r="B81" s="45" t="s">
        <v>89</v>
      </c>
      <c r="C81" s="137" t="s">
        <v>15</v>
      </c>
      <c r="D81" s="129"/>
      <c r="E81" s="130"/>
      <c r="F81" s="130"/>
    </row>
    <row r="82" spans="1:6" ht="18.75">
      <c r="A82" s="131"/>
      <c r="B82" s="46" t="s">
        <v>90</v>
      </c>
      <c r="C82" s="138" t="s">
        <v>15</v>
      </c>
      <c r="D82" s="133">
        <v>38367952.58381085</v>
      </c>
      <c r="E82" s="134">
        <v>465.6656666666666</v>
      </c>
      <c r="F82" s="134">
        <f>D82/E82</f>
        <v>82393.77590032948</v>
      </c>
    </row>
    <row r="83" spans="1:6" ht="18.75">
      <c r="A83" s="139"/>
      <c r="B83" s="123" t="s">
        <v>47</v>
      </c>
      <c r="C83" s="136" t="s">
        <v>15</v>
      </c>
      <c r="D83" s="125"/>
      <c r="E83" s="126"/>
      <c r="F83" s="126"/>
    </row>
    <row r="84" spans="1:6" ht="18.75">
      <c r="A84" s="140"/>
      <c r="B84" s="45" t="s">
        <v>89</v>
      </c>
      <c r="C84" s="137" t="s">
        <v>15</v>
      </c>
      <c r="D84" s="129"/>
      <c r="E84" s="130"/>
      <c r="F84" s="130"/>
    </row>
    <row r="85" spans="1:6" ht="18.75">
      <c r="A85" s="141"/>
      <c r="B85" s="46" t="s">
        <v>90</v>
      </c>
      <c r="C85" s="138" t="s">
        <v>15</v>
      </c>
      <c r="D85" s="133">
        <v>48700229.9771988</v>
      </c>
      <c r="E85" s="134">
        <v>605.0999999999999</v>
      </c>
      <c r="F85" s="134">
        <f>D85/E85</f>
        <v>80482.94493009223</v>
      </c>
    </row>
    <row r="86" spans="1:6" ht="18.75">
      <c r="A86" s="139"/>
      <c r="B86" s="135" t="s">
        <v>54</v>
      </c>
      <c r="C86" s="136" t="s">
        <v>85</v>
      </c>
      <c r="D86" s="125"/>
      <c r="E86" s="126"/>
      <c r="F86" s="126"/>
    </row>
    <row r="87" spans="1:6" ht="18.75">
      <c r="A87" s="140"/>
      <c r="B87" s="45" t="s">
        <v>89</v>
      </c>
      <c r="C87" s="137" t="s">
        <v>85</v>
      </c>
      <c r="D87" s="129"/>
      <c r="E87" s="130"/>
      <c r="F87" s="130"/>
    </row>
    <row r="88" spans="1:6" ht="18.75">
      <c r="A88" s="141"/>
      <c r="B88" s="46" t="s">
        <v>90</v>
      </c>
      <c r="C88" s="138" t="s">
        <v>85</v>
      </c>
      <c r="D88" s="133"/>
      <c r="E88" s="134"/>
      <c r="F88" s="134"/>
    </row>
    <row r="89" spans="1:6" ht="18.75">
      <c r="A89" s="139"/>
      <c r="B89" s="123" t="s">
        <v>47</v>
      </c>
      <c r="C89" s="136" t="s">
        <v>85</v>
      </c>
      <c r="D89" s="125"/>
      <c r="E89" s="126"/>
      <c r="F89" s="126"/>
    </row>
    <row r="90" spans="1:6" ht="18.75">
      <c r="A90" s="140"/>
      <c r="B90" s="45" t="s">
        <v>89</v>
      </c>
      <c r="C90" s="137" t="s">
        <v>85</v>
      </c>
      <c r="D90" s="129"/>
      <c r="E90" s="130"/>
      <c r="F90" s="130"/>
    </row>
    <row r="91" spans="1:6" ht="18.75">
      <c r="A91" s="141"/>
      <c r="B91" s="46" t="s">
        <v>90</v>
      </c>
      <c r="C91" s="138" t="s">
        <v>85</v>
      </c>
      <c r="D91" s="133"/>
      <c r="E91" s="134"/>
      <c r="F91" s="134"/>
    </row>
    <row r="92" spans="1:6" ht="18.75">
      <c r="A92" s="139"/>
      <c r="B92" s="135" t="s">
        <v>54</v>
      </c>
      <c r="C92" s="136" t="s">
        <v>86</v>
      </c>
      <c r="D92" s="125"/>
      <c r="E92" s="126"/>
      <c r="F92" s="126"/>
    </row>
    <row r="93" spans="1:6" ht="18.75">
      <c r="A93" s="140"/>
      <c r="B93" s="45" t="s">
        <v>89</v>
      </c>
      <c r="C93" s="137" t="s">
        <v>86</v>
      </c>
      <c r="D93" s="129"/>
      <c r="E93" s="130"/>
      <c r="F93" s="130"/>
    </row>
    <row r="94" spans="1:6" ht="18.75">
      <c r="A94" s="141"/>
      <c r="B94" s="46" t="s">
        <v>90</v>
      </c>
      <c r="C94" s="138" t="s">
        <v>86</v>
      </c>
      <c r="D94" s="133"/>
      <c r="E94" s="134"/>
      <c r="F94" s="134"/>
    </row>
    <row r="95" spans="1:6" ht="18.75">
      <c r="A95" s="139"/>
      <c r="B95" s="123" t="s">
        <v>47</v>
      </c>
      <c r="C95" s="136" t="s">
        <v>86</v>
      </c>
      <c r="D95" s="125"/>
      <c r="E95" s="126"/>
      <c r="F95" s="126"/>
    </row>
    <row r="96" spans="1:6" ht="18.75">
      <c r="A96" s="140"/>
      <c r="B96" s="45" t="s">
        <v>89</v>
      </c>
      <c r="C96" s="137" t="s">
        <v>86</v>
      </c>
      <c r="D96" s="129"/>
      <c r="E96" s="130"/>
      <c r="F96" s="130"/>
    </row>
    <row r="97" spans="1:6" ht="18.75">
      <c r="A97" s="141"/>
      <c r="B97" s="46" t="s">
        <v>90</v>
      </c>
      <c r="C97" s="138" t="s">
        <v>86</v>
      </c>
      <c r="D97" s="133"/>
      <c r="E97" s="134"/>
      <c r="F97" s="134"/>
    </row>
    <row r="98" spans="1:6" ht="39" customHeight="1">
      <c r="A98" s="113" t="s">
        <v>36</v>
      </c>
      <c r="B98" s="110" t="s">
        <v>164</v>
      </c>
      <c r="C98" s="110" t="s">
        <v>19</v>
      </c>
      <c r="D98" s="111">
        <f>SUM(D99:D108)</f>
        <v>5470.1586822679155</v>
      </c>
      <c r="E98" s="111">
        <f>SUM(E99:E108)</f>
        <v>2812.5</v>
      </c>
      <c r="F98" s="114">
        <f>D98/E98</f>
        <v>1.9449453092508144</v>
      </c>
    </row>
    <row r="99" spans="1:6" ht="37.5">
      <c r="A99" s="109"/>
      <c r="B99" s="115" t="s">
        <v>226</v>
      </c>
      <c r="C99" s="116"/>
      <c r="D99" s="117"/>
      <c r="E99" s="112"/>
      <c r="F99" s="112"/>
    </row>
    <row r="100" spans="1:6" ht="18.75">
      <c r="A100" s="109"/>
      <c r="B100" s="118" t="s">
        <v>51</v>
      </c>
      <c r="C100" s="116">
        <v>0.4</v>
      </c>
      <c r="D100" s="117"/>
      <c r="E100" s="112"/>
      <c r="F100" s="112"/>
    </row>
    <row r="101" spans="1:6" ht="18.75">
      <c r="A101" s="109"/>
      <c r="B101" s="118" t="s">
        <v>52</v>
      </c>
      <c r="C101" s="119" t="s">
        <v>15</v>
      </c>
      <c r="D101" s="117"/>
      <c r="E101" s="112"/>
      <c r="F101" s="112" t="e">
        <f>D101/E101</f>
        <v>#DIV/0!</v>
      </c>
    </row>
    <row r="102" spans="1:6" ht="21.75" customHeight="1">
      <c r="A102" s="109"/>
      <c r="B102" s="118" t="s">
        <v>53</v>
      </c>
      <c r="C102" s="116">
        <v>0.4</v>
      </c>
      <c r="D102" s="117"/>
      <c r="E102" s="112"/>
      <c r="F102" s="112"/>
    </row>
    <row r="103" spans="1:6" ht="26.25" customHeight="1">
      <c r="A103" s="109"/>
      <c r="B103" s="118" t="s">
        <v>54</v>
      </c>
      <c r="C103" s="119" t="s">
        <v>15</v>
      </c>
      <c r="D103" s="117"/>
      <c r="E103" s="112"/>
      <c r="F103" s="112"/>
    </row>
    <row r="104" spans="1:6" ht="28.5" customHeight="1">
      <c r="A104" s="120"/>
      <c r="B104" s="115" t="s">
        <v>47</v>
      </c>
      <c r="C104" s="119" t="s">
        <v>15</v>
      </c>
      <c r="D104" s="117">
        <v>5470.1586822679155</v>
      </c>
      <c r="E104" s="112">
        <v>2812.5</v>
      </c>
      <c r="F104" s="112">
        <f>D104/E104</f>
        <v>1.9449453092508144</v>
      </c>
    </row>
    <row r="105" spans="1:6" ht="30" customHeight="1">
      <c r="A105" s="120"/>
      <c r="B105" s="118" t="s">
        <v>54</v>
      </c>
      <c r="C105" s="119" t="s">
        <v>85</v>
      </c>
      <c r="D105" s="117"/>
      <c r="E105" s="112"/>
      <c r="F105" s="112"/>
    </row>
    <row r="106" spans="1:6" ht="28.5" customHeight="1">
      <c r="A106" s="120"/>
      <c r="B106" s="115" t="s">
        <v>47</v>
      </c>
      <c r="C106" s="119" t="s">
        <v>85</v>
      </c>
      <c r="D106" s="117"/>
      <c r="E106" s="112"/>
      <c r="F106" s="112"/>
    </row>
    <row r="107" spans="1:6" ht="28.5" customHeight="1">
      <c r="A107" s="120"/>
      <c r="B107" s="118" t="s">
        <v>54</v>
      </c>
      <c r="C107" s="119" t="s">
        <v>86</v>
      </c>
      <c r="D107" s="117"/>
      <c r="E107" s="112"/>
      <c r="F107" s="112"/>
    </row>
    <row r="108" spans="1:6" ht="28.5" customHeight="1">
      <c r="A108" s="120"/>
      <c r="B108" s="115" t="s">
        <v>47</v>
      </c>
      <c r="C108" s="119" t="s">
        <v>86</v>
      </c>
      <c r="D108" s="117"/>
      <c r="E108" s="112"/>
      <c r="F108" s="112"/>
    </row>
    <row r="109" spans="1:6" ht="60" customHeight="1">
      <c r="A109" s="113" t="s">
        <v>37</v>
      </c>
      <c r="B109" s="110" t="s">
        <v>199</v>
      </c>
      <c r="C109" s="110" t="s">
        <v>19</v>
      </c>
      <c r="D109" s="111">
        <f>D110+D111+D113</f>
        <v>8645470.622299891</v>
      </c>
      <c r="E109" s="111">
        <f>E110+E111+E113</f>
        <v>419.9221666666667</v>
      </c>
      <c r="F109" s="111">
        <f aca="true" t="shared" si="2" ref="F109:F114">D109/E109</f>
        <v>20588.26922838452</v>
      </c>
    </row>
    <row r="110" spans="1:6" ht="37.5">
      <c r="A110" s="109"/>
      <c r="B110" s="115" t="s">
        <v>226</v>
      </c>
      <c r="C110" s="116"/>
      <c r="D110" s="117">
        <v>202382.68651501986</v>
      </c>
      <c r="E110" s="112">
        <v>9.83</v>
      </c>
      <c r="F110" s="112">
        <f t="shared" si="2"/>
        <v>20588.26922838452</v>
      </c>
    </row>
    <row r="111" spans="1:6" ht="32.25" customHeight="1">
      <c r="A111" s="109"/>
      <c r="B111" s="118" t="s">
        <v>51</v>
      </c>
      <c r="C111" s="116">
        <v>0.4</v>
      </c>
      <c r="D111" s="117">
        <v>4958283.172406459</v>
      </c>
      <c r="E111" s="112">
        <v>240.8305</v>
      </c>
      <c r="F111" s="112">
        <f t="shared" si="2"/>
        <v>20588.269228384524</v>
      </c>
    </row>
    <row r="112" spans="1:6" ht="33" customHeight="1">
      <c r="A112" s="109"/>
      <c r="B112" s="118" t="s">
        <v>52</v>
      </c>
      <c r="C112" s="119" t="s">
        <v>15</v>
      </c>
      <c r="D112" s="117"/>
      <c r="E112" s="112"/>
      <c r="F112" s="112" t="e">
        <f t="shared" si="2"/>
        <v>#DIV/0!</v>
      </c>
    </row>
    <row r="113" spans="1:6" ht="30" customHeight="1">
      <c r="A113" s="109"/>
      <c r="B113" s="118" t="s">
        <v>53</v>
      </c>
      <c r="C113" s="116">
        <v>0.4</v>
      </c>
      <c r="D113" s="117">
        <v>3484804.763378412</v>
      </c>
      <c r="E113" s="112">
        <v>169.26166666666668</v>
      </c>
      <c r="F113" s="112">
        <f t="shared" si="2"/>
        <v>20588.269228384524</v>
      </c>
    </row>
    <row r="114" spans="1:6" ht="27.75" customHeight="1">
      <c r="A114" s="109"/>
      <c r="B114" s="118" t="s">
        <v>54</v>
      </c>
      <c r="C114" s="119" t="s">
        <v>15</v>
      </c>
      <c r="D114" s="117"/>
      <c r="E114" s="112"/>
      <c r="F114" s="112" t="e">
        <f t="shared" si="2"/>
        <v>#DIV/0!</v>
      </c>
    </row>
    <row r="115" spans="1:6" ht="33" customHeight="1">
      <c r="A115" s="120"/>
      <c r="B115" s="115" t="s">
        <v>47</v>
      </c>
      <c r="C115" s="119" t="s">
        <v>15</v>
      </c>
      <c r="D115" s="117"/>
      <c r="E115" s="112"/>
      <c r="F115" s="112"/>
    </row>
    <row r="116" spans="1:6" ht="33" customHeight="1">
      <c r="A116" s="120"/>
      <c r="B116" s="118" t="s">
        <v>54</v>
      </c>
      <c r="C116" s="119" t="s">
        <v>85</v>
      </c>
      <c r="D116" s="117"/>
      <c r="E116" s="112"/>
      <c r="F116" s="112"/>
    </row>
    <row r="117" spans="1:6" ht="33" customHeight="1">
      <c r="A117" s="120"/>
      <c r="B117" s="115" t="s">
        <v>47</v>
      </c>
      <c r="C117" s="119" t="s">
        <v>85</v>
      </c>
      <c r="D117" s="117"/>
      <c r="E117" s="112"/>
      <c r="F117" s="112" t="e">
        <f>D117/E117</f>
        <v>#DIV/0!</v>
      </c>
    </row>
    <row r="118" spans="1:6" ht="33" customHeight="1">
      <c r="A118" s="120"/>
      <c r="B118" s="118" t="s">
        <v>54</v>
      </c>
      <c r="C118" s="119" t="s">
        <v>86</v>
      </c>
      <c r="D118" s="117"/>
      <c r="E118" s="112"/>
      <c r="F118" s="112"/>
    </row>
    <row r="119" spans="1:6" ht="33" customHeight="1">
      <c r="A119" s="120"/>
      <c r="B119" s="115" t="s">
        <v>47</v>
      </c>
      <c r="C119" s="119" t="s">
        <v>86</v>
      </c>
      <c r="D119" s="117"/>
      <c r="E119" s="112"/>
      <c r="F119" s="112"/>
    </row>
    <row r="120" spans="1:6" ht="37.5">
      <c r="A120" s="113" t="s">
        <v>16</v>
      </c>
      <c r="B120" s="110" t="s">
        <v>200</v>
      </c>
      <c r="C120" s="110" t="s">
        <v>19</v>
      </c>
      <c r="D120" s="111">
        <f>SUM(D121:D130)</f>
        <v>9800318.0657609</v>
      </c>
      <c r="E120" s="111">
        <f>SUM(E121:E130)</f>
        <v>882</v>
      </c>
      <c r="F120" s="111">
        <f>D120/E120</f>
        <v>11111.47172988764</v>
      </c>
    </row>
    <row r="121" spans="1:6" ht="37.5">
      <c r="A121" s="109"/>
      <c r="B121" s="115" t="s">
        <v>226</v>
      </c>
      <c r="C121" s="116"/>
      <c r="D121" s="117"/>
      <c r="E121" s="112"/>
      <c r="F121" s="112"/>
    </row>
    <row r="122" spans="1:6" ht="30" customHeight="1">
      <c r="A122" s="109"/>
      <c r="B122" s="118" t="s">
        <v>51</v>
      </c>
      <c r="C122" s="116">
        <v>0.4</v>
      </c>
      <c r="D122" s="117"/>
      <c r="E122" s="112"/>
      <c r="F122" s="112"/>
    </row>
    <row r="123" spans="1:6" ht="27" customHeight="1">
      <c r="A123" s="109"/>
      <c r="B123" s="118" t="s">
        <v>52</v>
      </c>
      <c r="C123" s="119" t="s">
        <v>15</v>
      </c>
      <c r="D123" s="117"/>
      <c r="E123" s="112"/>
      <c r="F123" s="112"/>
    </row>
    <row r="124" spans="1:6" ht="39" customHeight="1">
      <c r="A124" s="109"/>
      <c r="B124" s="118" t="s">
        <v>53</v>
      </c>
      <c r="C124" s="116">
        <v>0.4</v>
      </c>
      <c r="D124" s="117"/>
      <c r="E124" s="112"/>
      <c r="F124" s="112"/>
    </row>
    <row r="125" spans="1:6" ht="36" customHeight="1">
      <c r="A125" s="109"/>
      <c r="B125" s="118" t="s">
        <v>54</v>
      </c>
      <c r="C125" s="119" t="s">
        <v>15</v>
      </c>
      <c r="D125" s="117"/>
      <c r="E125" s="112"/>
      <c r="F125" s="112"/>
    </row>
    <row r="126" spans="1:6" ht="36" customHeight="1">
      <c r="A126" s="120"/>
      <c r="B126" s="115" t="s">
        <v>47</v>
      </c>
      <c r="C126" s="119" t="s">
        <v>15</v>
      </c>
      <c r="D126" s="117"/>
      <c r="E126" s="112"/>
      <c r="F126" s="112"/>
    </row>
    <row r="127" spans="1:6" ht="36" customHeight="1">
      <c r="A127" s="120"/>
      <c r="B127" s="118" t="s">
        <v>54</v>
      </c>
      <c r="C127" s="119" t="s">
        <v>85</v>
      </c>
      <c r="D127" s="117"/>
      <c r="E127" s="112"/>
      <c r="F127" s="112"/>
    </row>
    <row r="128" spans="1:6" ht="36" customHeight="1">
      <c r="A128" s="120"/>
      <c r="B128" s="115" t="s">
        <v>47</v>
      </c>
      <c r="C128" s="119" t="s">
        <v>85</v>
      </c>
      <c r="D128" s="117">
        <v>9800318.0657609</v>
      </c>
      <c r="E128" s="112">
        <v>882</v>
      </c>
      <c r="F128" s="112">
        <f>D128/E128</f>
        <v>11111.47172988764</v>
      </c>
    </row>
    <row r="129" spans="1:6" ht="36" customHeight="1">
      <c r="A129" s="120"/>
      <c r="B129" s="118" t="s">
        <v>54</v>
      </c>
      <c r="C129" s="119" t="s">
        <v>86</v>
      </c>
      <c r="D129" s="117"/>
      <c r="E129" s="112"/>
      <c r="F129" s="112"/>
    </row>
    <row r="130" spans="1:6" ht="36" customHeight="1">
      <c r="A130" s="120"/>
      <c r="B130" s="115" t="s">
        <v>47</v>
      </c>
      <c r="C130" s="119" t="s">
        <v>86</v>
      </c>
      <c r="D130" s="117"/>
      <c r="E130" s="112"/>
      <c r="F130" s="112"/>
    </row>
    <row r="131" spans="1:6" ht="38.25" customHeight="1">
      <c r="A131" s="113">
        <v>4</v>
      </c>
      <c r="B131" s="110" t="s">
        <v>201</v>
      </c>
      <c r="C131" s="110"/>
      <c r="D131" s="111">
        <f>SUM(D133:D142)</f>
        <v>3932520.2960551414</v>
      </c>
      <c r="E131" s="111">
        <f>SUM(E133:E142)</f>
        <v>52791.40238095238</v>
      </c>
      <c r="F131" s="114">
        <f>D131/E131</f>
        <v>74.49168081721638</v>
      </c>
    </row>
    <row r="132" spans="1:6" ht="18.75">
      <c r="A132" s="113"/>
      <c r="B132" s="110" t="s">
        <v>118</v>
      </c>
      <c r="C132" s="110"/>
      <c r="D132" s="111"/>
      <c r="E132" s="114"/>
      <c r="F132" s="114"/>
    </row>
    <row r="133" spans="1:6" ht="39" customHeight="1">
      <c r="A133" s="120"/>
      <c r="B133" s="115" t="s">
        <v>226</v>
      </c>
      <c r="C133" s="115"/>
      <c r="D133" s="117">
        <v>2255432.970248107</v>
      </c>
      <c r="E133" s="112">
        <v>2300.6857142857143</v>
      </c>
      <c r="F133" s="112">
        <f aca="true" t="shared" si="3" ref="F133:F145">D133/E133</f>
        <v>980.3307580185254</v>
      </c>
    </row>
    <row r="134" spans="1:6" ht="38.25" customHeight="1">
      <c r="A134" s="120"/>
      <c r="B134" s="118" t="s">
        <v>51</v>
      </c>
      <c r="C134" s="116">
        <v>0.4</v>
      </c>
      <c r="D134" s="117">
        <v>435708.6419797484</v>
      </c>
      <c r="E134" s="112">
        <v>3597.3</v>
      </c>
      <c r="F134" s="112">
        <f t="shared" si="3"/>
        <v>121.1210190920269</v>
      </c>
    </row>
    <row r="135" spans="1:6" ht="36" customHeight="1">
      <c r="A135" s="120"/>
      <c r="B135" s="118" t="s">
        <v>52</v>
      </c>
      <c r="C135" s="119" t="s">
        <v>15</v>
      </c>
      <c r="D135" s="117">
        <v>299215.38714290905</v>
      </c>
      <c r="E135" s="112">
        <v>3034.0666666666666</v>
      </c>
      <c r="F135" s="112">
        <f t="shared" si="3"/>
        <v>98.6185934640776</v>
      </c>
    </row>
    <row r="136" spans="1:6" ht="36.75" customHeight="1">
      <c r="A136" s="120"/>
      <c r="B136" s="118" t="s">
        <v>53</v>
      </c>
      <c r="C136" s="116">
        <v>0.4</v>
      </c>
      <c r="D136" s="117">
        <v>46133.85620962042</v>
      </c>
      <c r="E136" s="112">
        <v>1564.8</v>
      </c>
      <c r="F136" s="112">
        <f t="shared" si="3"/>
        <v>29.482270072610188</v>
      </c>
    </row>
    <row r="137" spans="1:6" ht="36" customHeight="1">
      <c r="A137" s="120"/>
      <c r="B137" s="118" t="s">
        <v>54</v>
      </c>
      <c r="C137" s="119" t="s">
        <v>15</v>
      </c>
      <c r="D137" s="117">
        <v>292256.88976749254</v>
      </c>
      <c r="E137" s="112">
        <v>13235.8</v>
      </c>
      <c r="F137" s="112">
        <f t="shared" si="3"/>
        <v>22.080787694547556</v>
      </c>
    </row>
    <row r="138" spans="1:6" ht="37.5" customHeight="1">
      <c r="A138" s="120"/>
      <c r="B138" s="115" t="s">
        <v>47</v>
      </c>
      <c r="C138" s="119" t="s">
        <v>15</v>
      </c>
      <c r="D138" s="117">
        <v>577555.2821595686</v>
      </c>
      <c r="E138" s="112">
        <v>28242.25</v>
      </c>
      <c r="F138" s="112">
        <f t="shared" si="3"/>
        <v>20.450044956034617</v>
      </c>
    </row>
    <row r="139" spans="1:6" ht="37.5" customHeight="1">
      <c r="A139" s="120"/>
      <c r="B139" s="118" t="s">
        <v>54</v>
      </c>
      <c r="C139" s="119" t="s">
        <v>85</v>
      </c>
      <c r="D139" s="117"/>
      <c r="E139" s="112"/>
      <c r="F139" s="112" t="e">
        <f t="shared" si="3"/>
        <v>#DIV/0!</v>
      </c>
    </row>
    <row r="140" spans="1:6" ht="37.5" customHeight="1">
      <c r="A140" s="120"/>
      <c r="B140" s="115" t="s">
        <v>47</v>
      </c>
      <c r="C140" s="119" t="s">
        <v>85</v>
      </c>
      <c r="D140" s="117">
        <v>8739.08951589827</v>
      </c>
      <c r="E140" s="112">
        <v>276.5</v>
      </c>
      <c r="F140" s="112">
        <f t="shared" si="3"/>
        <v>31.606110364912368</v>
      </c>
    </row>
    <row r="141" spans="1:6" ht="37.5" customHeight="1">
      <c r="A141" s="120"/>
      <c r="B141" s="118" t="s">
        <v>54</v>
      </c>
      <c r="C141" s="119" t="s">
        <v>86</v>
      </c>
      <c r="D141" s="117"/>
      <c r="E141" s="112"/>
      <c r="F141" s="112" t="e">
        <f t="shared" si="3"/>
        <v>#DIV/0!</v>
      </c>
    </row>
    <row r="142" spans="1:6" ht="37.5" customHeight="1">
      <c r="A142" s="120"/>
      <c r="B142" s="115" t="s">
        <v>47</v>
      </c>
      <c r="C142" s="119" t="s">
        <v>86</v>
      </c>
      <c r="D142" s="117">
        <v>17478.17903179654</v>
      </c>
      <c r="E142" s="112">
        <v>540</v>
      </c>
      <c r="F142" s="112">
        <f t="shared" si="3"/>
        <v>32.366998207030626</v>
      </c>
    </row>
    <row r="143" spans="1:6" ht="18.75">
      <c r="A143" s="113"/>
      <c r="B143" s="110" t="s">
        <v>229</v>
      </c>
      <c r="C143" s="110"/>
      <c r="D143" s="111"/>
      <c r="E143" s="111"/>
      <c r="F143" s="114"/>
    </row>
    <row r="144" spans="1:6" ht="18.75">
      <c r="A144" s="113"/>
      <c r="B144" s="110" t="s">
        <v>230</v>
      </c>
      <c r="C144" s="110"/>
      <c r="D144" s="111"/>
      <c r="E144" s="111"/>
      <c r="F144" s="114"/>
    </row>
    <row r="145" spans="1:6" ht="78.75" customHeight="1">
      <c r="A145" s="113">
        <v>5</v>
      </c>
      <c r="B145" s="110" t="s">
        <v>202</v>
      </c>
      <c r="C145" s="110"/>
      <c r="D145" s="111"/>
      <c r="E145" s="111"/>
      <c r="F145" s="114" t="e">
        <f t="shared" si="3"/>
        <v>#DIV/0!</v>
      </c>
    </row>
    <row r="146" spans="1:6" ht="18.75">
      <c r="A146" s="113"/>
      <c r="B146" s="110" t="s">
        <v>118</v>
      </c>
      <c r="C146" s="110"/>
      <c r="D146" s="111"/>
      <c r="E146" s="111"/>
      <c r="F146" s="114"/>
    </row>
    <row r="147" spans="1:6" ht="42" customHeight="1">
      <c r="A147" s="120"/>
      <c r="B147" s="118" t="s">
        <v>55</v>
      </c>
      <c r="C147" s="116">
        <v>0.4</v>
      </c>
      <c r="D147" s="117"/>
      <c r="E147" s="117"/>
      <c r="F147" s="112" t="e">
        <f aca="true" t="shared" si="4" ref="F147:F167">D147/E147</f>
        <v>#DIV/0!</v>
      </c>
    </row>
    <row r="148" spans="1:6" ht="38.25" customHeight="1">
      <c r="A148" s="120"/>
      <c r="B148" s="118" t="s">
        <v>56</v>
      </c>
      <c r="C148" s="119" t="s">
        <v>15</v>
      </c>
      <c r="D148" s="117"/>
      <c r="E148" s="117"/>
      <c r="F148" s="112" t="e">
        <f t="shared" si="4"/>
        <v>#DIV/0!</v>
      </c>
    </row>
    <row r="149" spans="1:6" ht="35.25" customHeight="1">
      <c r="A149" s="120"/>
      <c r="B149" s="115" t="s">
        <v>48</v>
      </c>
      <c r="C149" s="119" t="s">
        <v>15</v>
      </c>
      <c r="D149" s="117"/>
      <c r="E149" s="117"/>
      <c r="F149" s="112" t="e">
        <f t="shared" si="4"/>
        <v>#DIV/0!</v>
      </c>
    </row>
    <row r="150" spans="1:6" ht="35.25" customHeight="1">
      <c r="A150" s="120"/>
      <c r="B150" s="118" t="s">
        <v>54</v>
      </c>
      <c r="C150" s="119" t="s">
        <v>85</v>
      </c>
      <c r="D150" s="117"/>
      <c r="E150" s="117"/>
      <c r="F150" s="112" t="e">
        <f t="shared" si="4"/>
        <v>#DIV/0!</v>
      </c>
    </row>
    <row r="151" spans="1:6" ht="35.25" customHeight="1">
      <c r="A151" s="120"/>
      <c r="B151" s="115" t="s">
        <v>47</v>
      </c>
      <c r="C151" s="119" t="s">
        <v>85</v>
      </c>
      <c r="D151" s="117"/>
      <c r="E151" s="117"/>
      <c r="F151" s="112" t="e">
        <f t="shared" si="4"/>
        <v>#DIV/0!</v>
      </c>
    </row>
    <row r="152" spans="1:6" ht="35.25" customHeight="1">
      <c r="A152" s="120"/>
      <c r="B152" s="118" t="s">
        <v>54</v>
      </c>
      <c r="C152" s="119" t="s">
        <v>86</v>
      </c>
      <c r="D152" s="117"/>
      <c r="E152" s="117"/>
      <c r="F152" s="112" t="e">
        <f t="shared" si="4"/>
        <v>#DIV/0!</v>
      </c>
    </row>
    <row r="153" spans="1:6" ht="35.25" customHeight="1">
      <c r="A153" s="120"/>
      <c r="B153" s="115" t="s">
        <v>47</v>
      </c>
      <c r="C153" s="119" t="s">
        <v>86</v>
      </c>
      <c r="D153" s="117"/>
      <c r="E153" s="117"/>
      <c r="F153" s="112" t="e">
        <f t="shared" si="4"/>
        <v>#DIV/0!</v>
      </c>
    </row>
    <row r="154" spans="1:6" ht="18.75">
      <c r="A154" s="113"/>
      <c r="B154" s="110" t="s">
        <v>229</v>
      </c>
      <c r="C154" s="110"/>
      <c r="D154" s="111"/>
      <c r="E154" s="111"/>
      <c r="F154" s="114"/>
    </row>
    <row r="155" spans="1:6" ht="18.75">
      <c r="A155" s="113"/>
      <c r="B155" s="110" t="s">
        <v>230</v>
      </c>
      <c r="C155" s="110"/>
      <c r="D155" s="111"/>
      <c r="E155" s="111"/>
      <c r="F155" s="114"/>
    </row>
    <row r="156" spans="1:6" ht="139.5" customHeight="1">
      <c r="A156" s="113">
        <v>6</v>
      </c>
      <c r="B156" s="110" t="s">
        <v>203</v>
      </c>
      <c r="C156" s="110"/>
      <c r="D156" s="111">
        <f>SUM(D158:D167)</f>
        <v>4810605.718993039</v>
      </c>
      <c r="E156" s="111">
        <f>SUM(E158:E167)</f>
        <v>52791.40238095238</v>
      </c>
      <c r="F156" s="114">
        <f t="shared" si="4"/>
        <v>91.1247949861008</v>
      </c>
    </row>
    <row r="157" spans="1:6" ht="18.75">
      <c r="A157" s="113"/>
      <c r="B157" s="110" t="s">
        <v>118</v>
      </c>
      <c r="C157" s="110"/>
      <c r="D157" s="111"/>
      <c r="E157" s="111"/>
      <c r="F157" s="114"/>
    </row>
    <row r="158" spans="1:6" ht="41.25" customHeight="1">
      <c r="A158" s="120"/>
      <c r="B158" s="115" t="s">
        <v>226</v>
      </c>
      <c r="C158" s="115"/>
      <c r="D158" s="117">
        <v>2860162.3764494695</v>
      </c>
      <c r="E158" s="117">
        <v>2300.6857142857143</v>
      </c>
      <c r="F158" s="112">
        <f t="shared" si="4"/>
        <v>1243.1782223403138</v>
      </c>
    </row>
    <row r="159" spans="1:6" ht="28.5" customHeight="1">
      <c r="A159" s="120"/>
      <c r="B159" s="118" t="s">
        <v>51</v>
      </c>
      <c r="C159" s="116">
        <v>0.4</v>
      </c>
      <c r="D159" s="117">
        <v>552531.3681777382</v>
      </c>
      <c r="E159" s="117">
        <v>3597.3</v>
      </c>
      <c r="F159" s="112">
        <f t="shared" si="4"/>
        <v>153.5961327044556</v>
      </c>
    </row>
    <row r="160" spans="1:6" ht="24.75" customHeight="1">
      <c r="A160" s="120"/>
      <c r="B160" s="118" t="s">
        <v>52</v>
      </c>
      <c r="C160" s="119" t="s">
        <v>15</v>
      </c>
      <c r="D160" s="117">
        <v>332047.9180351546</v>
      </c>
      <c r="E160" s="117">
        <v>3034.0666666666666</v>
      </c>
      <c r="F160" s="112">
        <f t="shared" si="4"/>
        <v>109.43988860994746</v>
      </c>
    </row>
    <row r="161" spans="1:6" ht="25.5" customHeight="1">
      <c r="A161" s="120"/>
      <c r="B161" s="118" t="s">
        <v>53</v>
      </c>
      <c r="C161" s="116">
        <v>0.4</v>
      </c>
      <c r="D161" s="117">
        <v>58503.3213364664</v>
      </c>
      <c r="E161" s="117">
        <v>1564.8</v>
      </c>
      <c r="F161" s="112">
        <f t="shared" si="4"/>
        <v>37.387091856126276</v>
      </c>
    </row>
    <row r="162" spans="1:6" ht="22.5" customHeight="1">
      <c r="A162" s="120"/>
      <c r="B162" s="118" t="s">
        <v>54</v>
      </c>
      <c r="C162" s="119" t="s">
        <v>15</v>
      </c>
      <c r="D162" s="117">
        <v>324325.87342968583</v>
      </c>
      <c r="E162" s="117">
        <v>13235.8</v>
      </c>
      <c r="F162" s="112">
        <f t="shared" si="4"/>
        <v>24.5036849627288</v>
      </c>
    </row>
    <row r="163" spans="1:6" s="9" customFormat="1" ht="26.25" customHeight="1">
      <c r="A163" s="120"/>
      <c r="B163" s="115" t="s">
        <v>47</v>
      </c>
      <c r="C163" s="119" t="s">
        <v>15</v>
      </c>
      <c r="D163" s="117">
        <v>640929.702253903</v>
      </c>
      <c r="E163" s="117">
        <v>28242.25</v>
      </c>
      <c r="F163" s="112">
        <f t="shared" si="4"/>
        <v>22.694002859329657</v>
      </c>
    </row>
    <row r="164" spans="1:6" s="9" customFormat="1" ht="27.75" customHeight="1">
      <c r="A164" s="120"/>
      <c r="B164" s="118" t="s">
        <v>54</v>
      </c>
      <c r="C164" s="119" t="s">
        <v>85</v>
      </c>
      <c r="D164" s="117"/>
      <c r="E164" s="117"/>
      <c r="F164" s="112" t="e">
        <f t="shared" si="4"/>
        <v>#DIV/0!</v>
      </c>
    </row>
    <row r="165" spans="1:6" s="9" customFormat="1" ht="26.25" customHeight="1">
      <c r="A165" s="120"/>
      <c r="B165" s="115" t="s">
        <v>47</v>
      </c>
      <c r="C165" s="119" t="s">
        <v>85</v>
      </c>
      <c r="D165" s="117">
        <v>14035.053103540477</v>
      </c>
      <c r="E165" s="117">
        <v>276.5</v>
      </c>
      <c r="F165" s="112">
        <f t="shared" si="4"/>
        <v>50.75968572709033</v>
      </c>
    </row>
    <row r="166" spans="1:6" s="9" customFormat="1" ht="26.25" customHeight="1">
      <c r="A166" s="120"/>
      <c r="B166" s="118" t="s">
        <v>54</v>
      </c>
      <c r="C166" s="119" t="s">
        <v>86</v>
      </c>
      <c r="D166" s="117"/>
      <c r="E166" s="117"/>
      <c r="F166" s="112" t="e">
        <f t="shared" si="4"/>
        <v>#DIV/0!</v>
      </c>
    </row>
    <row r="167" spans="1:6" s="9" customFormat="1" ht="23.25" customHeight="1">
      <c r="A167" s="120"/>
      <c r="B167" s="115" t="s">
        <v>47</v>
      </c>
      <c r="C167" s="119" t="s">
        <v>86</v>
      </c>
      <c r="D167" s="117">
        <v>28070.106207080953</v>
      </c>
      <c r="E167" s="117">
        <v>540</v>
      </c>
      <c r="F167" s="112">
        <f t="shared" si="4"/>
        <v>51.98167816126102</v>
      </c>
    </row>
    <row r="168" spans="1:6" ht="18.75">
      <c r="A168" s="113"/>
      <c r="B168" s="110" t="s">
        <v>229</v>
      </c>
      <c r="C168" s="110"/>
      <c r="D168" s="111"/>
      <c r="E168" s="111"/>
      <c r="F168" s="114"/>
    </row>
    <row r="169" spans="1:6" ht="18.75">
      <c r="A169" s="113"/>
      <c r="B169" s="110" t="s">
        <v>230</v>
      </c>
      <c r="C169" s="110"/>
      <c r="D169" s="111"/>
      <c r="E169" s="111"/>
      <c r="F169" s="114"/>
    </row>
    <row r="170" spans="1:6" ht="18">
      <c r="A170" s="8"/>
      <c r="B170" s="8"/>
      <c r="C170" s="8"/>
      <c r="D170" s="8"/>
      <c r="E170" s="8"/>
      <c r="F170" s="8"/>
    </row>
    <row r="171" spans="1:6" ht="38.25" customHeight="1">
      <c r="A171" s="142" t="s">
        <v>173</v>
      </c>
      <c r="B171" s="264" t="s">
        <v>204</v>
      </c>
      <c r="C171" s="264"/>
      <c r="D171" s="264"/>
      <c r="E171" s="264"/>
      <c r="F171" s="264"/>
    </row>
    <row r="172" spans="1:6" ht="72" customHeight="1">
      <c r="A172" s="142" t="s">
        <v>174</v>
      </c>
      <c r="B172" s="263" t="s">
        <v>228</v>
      </c>
      <c r="C172" s="232"/>
      <c r="D172" s="232"/>
      <c r="E172" s="232"/>
      <c r="F172" s="232"/>
    </row>
    <row r="173" spans="1:6" ht="72.75" customHeight="1">
      <c r="A173" s="142" t="s">
        <v>231</v>
      </c>
      <c r="B173" s="263" t="s">
        <v>244</v>
      </c>
      <c r="C173" s="232"/>
      <c r="D173" s="232"/>
      <c r="E173" s="232"/>
      <c r="F173" s="232"/>
    </row>
  </sheetData>
  <sheetProtection/>
  <mergeCells count="8">
    <mergeCell ref="B173:F173"/>
    <mergeCell ref="B172:F172"/>
    <mergeCell ref="B171:F171"/>
    <mergeCell ref="D1:F1"/>
    <mergeCell ref="L5:T5"/>
    <mergeCell ref="A5:F5"/>
    <mergeCell ref="A6:F6"/>
    <mergeCell ref="F2:F3"/>
  </mergeCells>
  <printOptions horizontalCentered="1"/>
  <pageMargins left="0" right="0" top="0" bottom="0" header="0" footer="0"/>
  <pageSetup fitToHeight="4" horizontalDpi="600" verticalDpi="600" orientation="portrait" paperSize="9" scale="49" r:id="rId1"/>
  <rowBreaks count="3" manualBreakCount="3">
    <brk id="108" max="5" man="1"/>
    <brk id="144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G37"/>
  <sheetViews>
    <sheetView view="pageBreakPreview" zoomScale="80" zoomScaleSheetLayoutView="80" zoomScalePageLayoutView="0" workbookViewId="0" topLeftCell="A1">
      <selection activeCell="A6" sqref="A6:D6"/>
    </sheetView>
  </sheetViews>
  <sheetFormatPr defaultColWidth="9.00390625" defaultRowHeight="12.75"/>
  <cols>
    <col min="1" max="1" width="10.75390625" style="7" customWidth="1"/>
    <col min="2" max="2" width="62.375" style="7" customWidth="1"/>
    <col min="3" max="3" width="19.125" style="7" customWidth="1"/>
    <col min="4" max="4" width="20.25390625" style="9" customWidth="1"/>
    <col min="5" max="5" width="13.25390625" style="9" customWidth="1"/>
    <col min="6" max="6" width="19.25390625" style="7" customWidth="1"/>
    <col min="7" max="7" width="13.00390625" style="7" customWidth="1"/>
    <col min="8" max="16384" width="9.125" style="7" customWidth="1"/>
  </cols>
  <sheetData>
    <row r="1" spans="1:4" s="1" customFormat="1" ht="15.75" customHeight="1">
      <c r="A1" s="11"/>
      <c r="B1" s="3"/>
      <c r="C1" s="267" t="s">
        <v>17</v>
      </c>
      <c r="D1" s="267"/>
    </row>
    <row r="2" spans="1:4" s="1" customFormat="1" ht="39" customHeight="1">
      <c r="A2" s="11"/>
      <c r="B2" s="4"/>
      <c r="C2" s="256" t="s">
        <v>100</v>
      </c>
      <c r="D2" s="256"/>
    </row>
    <row r="3" spans="1:2" s="1" customFormat="1" ht="5.25" customHeight="1">
      <c r="A3" s="11"/>
      <c r="B3" s="4"/>
    </row>
    <row r="4" spans="1:2" s="1" customFormat="1" ht="7.5" customHeight="1">
      <c r="A4" s="11"/>
      <c r="B4" s="4"/>
    </row>
    <row r="5" spans="4:5" ht="16.5" customHeight="1">
      <c r="D5" s="7"/>
      <c r="E5" s="7"/>
    </row>
    <row r="6" spans="1:7" ht="90" customHeight="1">
      <c r="A6" s="274" t="s">
        <v>227</v>
      </c>
      <c r="B6" s="274"/>
      <c r="C6" s="274"/>
      <c r="D6" s="274"/>
      <c r="E6" s="12"/>
      <c r="F6" s="12"/>
      <c r="G6" s="12"/>
    </row>
    <row r="7" spans="1:7" s="18" customFormat="1" ht="23.25" customHeight="1">
      <c r="A7" s="270"/>
      <c r="B7" s="270"/>
      <c r="C7" s="270"/>
      <c r="D7" s="17"/>
      <c r="E7" s="17"/>
      <c r="F7" s="17"/>
      <c r="G7" s="17"/>
    </row>
    <row r="8" spans="1:7" ht="18" customHeight="1" thickBot="1">
      <c r="A8" s="13"/>
      <c r="B8" s="13"/>
      <c r="C8" s="13"/>
      <c r="D8" s="67" t="s">
        <v>127</v>
      </c>
      <c r="E8" s="12"/>
      <c r="F8" s="12"/>
      <c r="G8" s="12"/>
    </row>
    <row r="9" spans="1:5" ht="18.75" customHeight="1">
      <c r="A9" s="271" t="s">
        <v>45</v>
      </c>
      <c r="B9" s="271" t="s">
        <v>96</v>
      </c>
      <c r="C9" s="268" t="s">
        <v>179</v>
      </c>
      <c r="D9" s="268" t="s">
        <v>180</v>
      </c>
      <c r="E9" s="7"/>
    </row>
    <row r="10" spans="1:4" s="14" customFormat="1" ht="73.5" customHeight="1" thickBot="1">
      <c r="A10" s="272"/>
      <c r="B10" s="272"/>
      <c r="C10" s="273"/>
      <c r="D10" s="269"/>
    </row>
    <row r="11" spans="1:5" ht="37.5">
      <c r="A11" s="23" t="s">
        <v>20</v>
      </c>
      <c r="B11" s="48" t="s">
        <v>181</v>
      </c>
      <c r="C11" s="90">
        <f>C13+C14+C15+C16+C17+C28</f>
        <v>114039</v>
      </c>
      <c r="D11" s="91">
        <f>D13+D14+D15+D16+D17+D28</f>
        <v>99586.4314647092</v>
      </c>
      <c r="E11" s="7"/>
    </row>
    <row r="12" spans="1:5" ht="18.75">
      <c r="A12" s="100"/>
      <c r="B12" s="102" t="s">
        <v>182</v>
      </c>
      <c r="C12" s="101"/>
      <c r="D12" s="77"/>
      <c r="E12" s="7"/>
    </row>
    <row r="13" spans="1:5" ht="18.75">
      <c r="A13" s="21" t="s">
        <v>24</v>
      </c>
      <c r="B13" s="49" t="s">
        <v>183</v>
      </c>
      <c r="C13" s="78">
        <v>1785</v>
      </c>
      <c r="D13" s="79">
        <v>2363.6980209700005</v>
      </c>
      <c r="E13" s="7"/>
    </row>
    <row r="14" spans="1:5" ht="18.75">
      <c r="A14" s="21" t="s">
        <v>25</v>
      </c>
      <c r="B14" s="49" t="s">
        <v>184</v>
      </c>
      <c r="C14" s="78">
        <v>751</v>
      </c>
      <c r="D14" s="79">
        <v>2181.2928984</v>
      </c>
      <c r="E14" s="7"/>
    </row>
    <row r="15" spans="1:5" ht="18.75">
      <c r="A15" s="21" t="s">
        <v>26</v>
      </c>
      <c r="B15" s="49" t="s">
        <v>185</v>
      </c>
      <c r="C15" s="78">
        <v>43387</v>
      </c>
      <c r="D15" s="79">
        <v>40419.7792648</v>
      </c>
      <c r="E15" s="7"/>
    </row>
    <row r="16" spans="1:5" ht="18.75">
      <c r="A16" s="21" t="s">
        <v>27</v>
      </c>
      <c r="B16" s="49" t="s">
        <v>186</v>
      </c>
      <c r="C16" s="78">
        <v>14415</v>
      </c>
      <c r="D16" s="79">
        <v>12287.6128964992</v>
      </c>
      <c r="E16" s="7"/>
    </row>
    <row r="17" spans="1:5" ht="18.75">
      <c r="A17" s="21" t="s">
        <v>0</v>
      </c>
      <c r="B17" s="49" t="s">
        <v>187</v>
      </c>
      <c r="C17" s="80">
        <v>15865</v>
      </c>
      <c r="D17" s="81">
        <v>25337.683674040003</v>
      </c>
      <c r="E17" s="7"/>
    </row>
    <row r="18" spans="1:5" ht="18.75">
      <c r="A18" s="21"/>
      <c r="B18" s="49" t="s">
        <v>188</v>
      </c>
      <c r="C18" s="80"/>
      <c r="D18" s="81"/>
      <c r="E18" s="7"/>
    </row>
    <row r="19" spans="1:5" ht="20.25" customHeight="1">
      <c r="A19" s="21" t="s">
        <v>1</v>
      </c>
      <c r="B19" s="49" t="s">
        <v>28</v>
      </c>
      <c r="C19" s="78">
        <v>390</v>
      </c>
      <c r="D19" s="79">
        <v>912.8764941400001</v>
      </c>
      <c r="E19" s="7"/>
    </row>
    <row r="20" spans="1:5" ht="37.5" customHeight="1">
      <c r="A20" s="21" t="s">
        <v>2</v>
      </c>
      <c r="B20" s="49" t="s">
        <v>78</v>
      </c>
      <c r="C20" s="78">
        <v>727</v>
      </c>
      <c r="D20" s="79">
        <v>1937.74</v>
      </c>
      <c r="E20" s="7"/>
    </row>
    <row r="21" spans="1:5" ht="34.5" customHeight="1">
      <c r="A21" s="21" t="s">
        <v>3</v>
      </c>
      <c r="B21" s="49" t="s">
        <v>189</v>
      </c>
      <c r="C21" s="80">
        <v>14748</v>
      </c>
      <c r="D21" s="81">
        <v>22487.0671799</v>
      </c>
      <c r="E21" s="7"/>
    </row>
    <row r="22" spans="1:5" ht="18.75">
      <c r="A22" s="21"/>
      <c r="B22" s="49" t="s">
        <v>182</v>
      </c>
      <c r="C22" s="80"/>
      <c r="D22" s="81"/>
      <c r="E22" s="7"/>
    </row>
    <row r="23" spans="1:5" ht="18.75">
      <c r="A23" s="21" t="s">
        <v>4</v>
      </c>
      <c r="B23" s="50" t="s">
        <v>33</v>
      </c>
      <c r="C23" s="78">
        <v>372</v>
      </c>
      <c r="D23" s="79">
        <v>622.4242323000001</v>
      </c>
      <c r="E23" s="7"/>
    </row>
    <row r="24" spans="1:5" ht="18.75">
      <c r="A24" s="21" t="s">
        <v>5</v>
      </c>
      <c r="B24" s="49" t="s">
        <v>21</v>
      </c>
      <c r="C24" s="78">
        <v>1134</v>
      </c>
      <c r="D24" s="79">
        <v>241.95276560000002</v>
      </c>
      <c r="E24" s="7"/>
    </row>
    <row r="25" spans="1:5" ht="37.5">
      <c r="A25" s="21" t="s">
        <v>6</v>
      </c>
      <c r="B25" s="49" t="s">
        <v>22</v>
      </c>
      <c r="C25" s="78">
        <v>344</v>
      </c>
      <c r="D25" s="79">
        <v>983.3106972</v>
      </c>
      <c r="E25" s="7"/>
    </row>
    <row r="26" spans="1:5" ht="18.75">
      <c r="A26" s="21" t="s">
        <v>7</v>
      </c>
      <c r="B26" s="49" t="s">
        <v>23</v>
      </c>
      <c r="C26" s="78">
        <v>0</v>
      </c>
      <c r="D26" s="79">
        <v>459.8761453000001</v>
      </c>
      <c r="E26" s="7"/>
    </row>
    <row r="27" spans="1:5" ht="38.25" customHeight="1">
      <c r="A27" s="21" t="s">
        <v>8</v>
      </c>
      <c r="B27" s="49" t="s">
        <v>49</v>
      </c>
      <c r="C27" s="80">
        <v>12898</v>
      </c>
      <c r="D27" s="81">
        <v>20179.5033395</v>
      </c>
      <c r="E27" s="7"/>
    </row>
    <row r="28" spans="1:5" ht="18.75">
      <c r="A28" s="21" t="s">
        <v>9</v>
      </c>
      <c r="B28" s="49" t="s">
        <v>190</v>
      </c>
      <c r="C28" s="80">
        <v>37836</v>
      </c>
      <c r="D28" s="81">
        <v>16996.36471</v>
      </c>
      <c r="E28" s="7"/>
    </row>
    <row r="29" spans="1:5" ht="18.75">
      <c r="A29" s="21"/>
      <c r="B29" s="49" t="s">
        <v>182</v>
      </c>
      <c r="C29" s="80"/>
      <c r="D29" s="81"/>
      <c r="E29" s="7"/>
    </row>
    <row r="30" spans="1:5" ht="18.75">
      <c r="A30" s="21" t="s">
        <v>10</v>
      </c>
      <c r="B30" s="49" t="s">
        <v>29</v>
      </c>
      <c r="C30" s="82">
        <v>0</v>
      </c>
      <c r="D30" s="83">
        <v>6.1899500000000005</v>
      </c>
      <c r="E30" s="7"/>
    </row>
    <row r="31" spans="1:5" ht="18.75">
      <c r="A31" s="21" t="s">
        <v>11</v>
      </c>
      <c r="B31" s="49" t="s">
        <v>30</v>
      </c>
      <c r="C31" s="82">
        <v>24770</v>
      </c>
      <c r="D31" s="83">
        <v>15859.889890000002</v>
      </c>
      <c r="E31" s="7"/>
    </row>
    <row r="32" spans="1:5" ht="18.75">
      <c r="A32" s="21" t="s">
        <v>12</v>
      </c>
      <c r="B32" s="51" t="s">
        <v>128</v>
      </c>
      <c r="C32" s="82">
        <v>12204</v>
      </c>
      <c r="D32" s="83">
        <v>0</v>
      </c>
      <c r="E32" s="7"/>
    </row>
    <row r="33" spans="1:5" ht="37.5">
      <c r="A33" s="21" t="s">
        <v>13</v>
      </c>
      <c r="B33" s="49" t="s">
        <v>191</v>
      </c>
      <c r="C33" s="82">
        <v>862</v>
      </c>
      <c r="D33" s="83">
        <v>1130.2848700000002</v>
      </c>
      <c r="E33" s="7"/>
    </row>
    <row r="34" spans="1:5" ht="93.75">
      <c r="A34" s="20" t="s">
        <v>31</v>
      </c>
      <c r="B34" s="52" t="s">
        <v>192</v>
      </c>
      <c r="C34" s="92">
        <v>149450</v>
      </c>
      <c r="D34" s="84">
        <v>287153.3443300977</v>
      </c>
      <c r="E34" s="7"/>
    </row>
    <row r="35" spans="1:4" s="15" customFormat="1" ht="18.75">
      <c r="A35" s="20" t="s">
        <v>14</v>
      </c>
      <c r="B35" s="52" t="s">
        <v>193</v>
      </c>
      <c r="C35" s="85"/>
      <c r="D35" s="86"/>
    </row>
    <row r="36" spans="1:4" s="9" customFormat="1" ht="41.25" customHeight="1" thickBot="1">
      <c r="A36" s="22"/>
      <c r="B36" s="53" t="s">
        <v>235</v>
      </c>
      <c r="C36" s="87">
        <f>C11+C34+C35</f>
        <v>263489</v>
      </c>
      <c r="D36" s="88">
        <f>D11+D34-D35</f>
        <v>386739.7757948069</v>
      </c>
    </row>
    <row r="37" spans="1:2" ht="12.75">
      <c r="A37" s="220" t="s">
        <v>236</v>
      </c>
      <c r="B37" s="7" t="s">
        <v>237</v>
      </c>
    </row>
  </sheetData>
  <sheetProtection/>
  <mergeCells count="8">
    <mergeCell ref="C1:D1"/>
    <mergeCell ref="D9:D10"/>
    <mergeCell ref="A7:C7"/>
    <mergeCell ref="A9:A10"/>
    <mergeCell ref="B9:B10"/>
    <mergeCell ref="C9:C10"/>
    <mergeCell ref="C2:D2"/>
    <mergeCell ref="A6:D6"/>
  </mergeCells>
  <printOptions horizontalCentered="1"/>
  <pageMargins left="0" right="0" top="0" bottom="0" header="0" footer="0"/>
  <pageSetup fitToHeight="2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23"/>
  <sheetViews>
    <sheetView view="pageBreakPreview" zoomScale="60" zoomScalePageLayoutView="0" workbookViewId="0" topLeftCell="A1">
      <selection activeCell="C12" sqref="C12"/>
    </sheetView>
  </sheetViews>
  <sheetFormatPr defaultColWidth="9.00390625" defaultRowHeight="12.75"/>
  <cols>
    <col min="1" max="1" width="43.625" style="0" customWidth="1"/>
    <col min="2" max="2" width="37.125" style="0" customWidth="1"/>
    <col min="3" max="3" width="34.75390625" style="0" customWidth="1"/>
  </cols>
  <sheetData>
    <row r="1" spans="2:4" ht="12.75">
      <c r="B1" s="256" t="s">
        <v>144</v>
      </c>
      <c r="C1" s="256"/>
      <c r="D1" s="65"/>
    </row>
    <row r="2" spans="2:4" ht="39.75" customHeight="1">
      <c r="B2" s="65"/>
      <c r="C2" s="63" t="s">
        <v>100</v>
      </c>
      <c r="D2" s="65"/>
    </row>
    <row r="3" spans="1:3" ht="12.75">
      <c r="A3" s="19"/>
      <c r="B3" s="19"/>
      <c r="C3" s="19"/>
    </row>
    <row r="4" spans="1:3" ht="63" customHeight="1">
      <c r="A4" s="275" t="s">
        <v>142</v>
      </c>
      <c r="B4" s="275"/>
      <c r="C4" s="275"/>
    </row>
    <row r="5" spans="1:3" ht="15.75">
      <c r="A5" s="76"/>
      <c r="B5" s="76"/>
      <c r="C5" s="76"/>
    </row>
    <row r="6" spans="1:3" ht="15.75">
      <c r="A6" s="76"/>
      <c r="B6" s="76"/>
      <c r="C6" s="76"/>
    </row>
    <row r="7" spans="1:3" ht="64.5" customHeight="1">
      <c r="A7" s="33" t="s">
        <v>129</v>
      </c>
      <c r="B7" s="33" t="s">
        <v>133</v>
      </c>
      <c r="C7" s="33" t="s">
        <v>153</v>
      </c>
    </row>
    <row r="8" spans="1:3" ht="64.5" customHeight="1">
      <c r="A8" s="75" t="s">
        <v>134</v>
      </c>
      <c r="B8" s="29">
        <v>12570.332</v>
      </c>
      <c r="C8" s="214">
        <v>2812.5</v>
      </c>
    </row>
    <row r="9" spans="1:3" ht="31.5" hidden="1">
      <c r="A9" s="31" t="s">
        <v>131</v>
      </c>
      <c r="B9" s="29"/>
      <c r="C9" s="215"/>
    </row>
    <row r="10" spans="1:3" ht="31.5" hidden="1">
      <c r="A10" s="31" t="s">
        <v>130</v>
      </c>
      <c r="B10" s="29"/>
      <c r="C10" s="215"/>
    </row>
    <row r="11" spans="1:3" ht="31.5" hidden="1">
      <c r="A11" s="31" t="s">
        <v>132</v>
      </c>
      <c r="B11" s="29"/>
      <c r="C11" s="215"/>
    </row>
    <row r="12" spans="1:3" ht="84.75" customHeight="1">
      <c r="A12" s="32" t="s">
        <v>135</v>
      </c>
      <c r="B12" s="29">
        <v>20271.427</v>
      </c>
      <c r="C12" s="214">
        <v>872.94</v>
      </c>
    </row>
    <row r="13" spans="1:3" ht="31.5" hidden="1">
      <c r="A13" s="31" t="s">
        <v>136</v>
      </c>
      <c r="B13" s="29"/>
      <c r="C13" s="216"/>
    </row>
    <row r="14" spans="1:3" ht="31.5" hidden="1">
      <c r="A14" s="31" t="s">
        <v>137</v>
      </c>
      <c r="B14" s="29"/>
      <c r="C14" s="215"/>
    </row>
    <row r="15" spans="1:3" ht="31.5" hidden="1">
      <c r="A15" s="31" t="s">
        <v>138</v>
      </c>
      <c r="B15" s="29"/>
      <c r="C15" s="215"/>
    </row>
    <row r="16" spans="1:3" ht="31.5" hidden="1">
      <c r="A16" s="31" t="s">
        <v>139</v>
      </c>
      <c r="B16" s="29"/>
      <c r="C16" s="215"/>
    </row>
    <row r="17" spans="1:3" ht="31.5" hidden="1">
      <c r="A17" s="31" t="s">
        <v>140</v>
      </c>
      <c r="B17" s="29"/>
      <c r="C17" s="215"/>
    </row>
    <row r="18" spans="1:3" ht="66" customHeight="1">
      <c r="A18" s="75" t="s">
        <v>141</v>
      </c>
      <c r="B18" s="29">
        <v>73905.156</v>
      </c>
      <c r="C18" s="214">
        <v>882</v>
      </c>
    </row>
    <row r="19" spans="1:3" ht="31.5" hidden="1">
      <c r="A19" s="31" t="s">
        <v>136</v>
      </c>
      <c r="B19" s="29"/>
      <c r="C19" s="29"/>
    </row>
    <row r="20" spans="1:3" ht="31.5" hidden="1">
      <c r="A20" s="31" t="s">
        <v>137</v>
      </c>
      <c r="B20" s="30"/>
      <c r="C20" s="30"/>
    </row>
    <row r="21" spans="1:3" ht="31.5" hidden="1">
      <c r="A21" s="31" t="s">
        <v>138</v>
      </c>
      <c r="B21" s="30"/>
      <c r="C21" s="30"/>
    </row>
    <row r="22" spans="1:3" ht="31.5" hidden="1">
      <c r="A22" s="31" t="s">
        <v>139</v>
      </c>
      <c r="B22" s="30"/>
      <c r="C22" s="30"/>
    </row>
    <row r="23" spans="1:3" ht="31.5" hidden="1">
      <c r="A23" s="31" t="s">
        <v>140</v>
      </c>
      <c r="B23" s="30"/>
      <c r="C23" s="30"/>
    </row>
  </sheetData>
  <sheetProtection/>
  <mergeCells count="2">
    <mergeCell ref="B1:C1"/>
    <mergeCell ref="A4:C4"/>
  </mergeCell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E15"/>
  <sheetViews>
    <sheetView view="pageBreakPreview" zoomScale="60" zoomScalePageLayoutView="0" workbookViewId="0" topLeftCell="A1">
      <selection activeCell="D10" sqref="D10"/>
    </sheetView>
  </sheetViews>
  <sheetFormatPr defaultColWidth="9.00390625" defaultRowHeight="12.75"/>
  <cols>
    <col min="1" max="1" width="38.875" style="0" customWidth="1"/>
    <col min="2" max="2" width="45.00390625" style="0" customWidth="1"/>
    <col min="3" max="3" width="36.625" style="0" customWidth="1"/>
    <col min="4" max="4" width="35.375" style="0" customWidth="1"/>
  </cols>
  <sheetData>
    <row r="1" spans="3:5" ht="12.75">
      <c r="C1" s="256" t="s">
        <v>143</v>
      </c>
      <c r="D1" s="256"/>
      <c r="E1" s="65"/>
    </row>
    <row r="2" spans="3:5" ht="39.75" customHeight="1">
      <c r="C2" s="65"/>
      <c r="D2" s="63" t="s">
        <v>100</v>
      </c>
      <c r="E2" s="65"/>
    </row>
    <row r="3" spans="1:4" ht="12.75">
      <c r="A3" s="19"/>
      <c r="B3" s="19"/>
      <c r="C3" s="19"/>
      <c r="D3" s="19"/>
    </row>
    <row r="4" spans="1:4" ht="77.25" customHeight="1">
      <c r="A4" s="275" t="s">
        <v>145</v>
      </c>
      <c r="B4" s="275"/>
      <c r="C4" s="275"/>
      <c r="D4" s="275"/>
    </row>
    <row r="5" spans="1:4" ht="15.75">
      <c r="A5" s="76"/>
      <c r="B5" s="76"/>
      <c r="C5" s="76"/>
      <c r="D5" s="76"/>
    </row>
    <row r="6" spans="1:4" ht="15.75">
      <c r="A6" s="76"/>
      <c r="B6" s="76"/>
      <c r="C6" s="76"/>
      <c r="D6" s="76"/>
    </row>
    <row r="7" spans="1:4" ht="80.25" customHeight="1">
      <c r="A7" s="33" t="s">
        <v>129</v>
      </c>
      <c r="B7" s="33" t="s">
        <v>152</v>
      </c>
      <c r="C7" s="33" t="s">
        <v>146</v>
      </c>
      <c r="D7" s="33" t="s">
        <v>151</v>
      </c>
    </row>
    <row r="8" spans="1:4" ht="75" customHeight="1">
      <c r="A8" s="75" t="s">
        <v>147</v>
      </c>
      <c r="B8" s="217">
        <f>B9+B10+B11</f>
        <v>25098.712</v>
      </c>
      <c r="C8" s="217">
        <f>C9+C10+C11</f>
        <v>15.044</v>
      </c>
      <c r="D8" s="218">
        <f>D9+D10+D11</f>
        <v>1131.43</v>
      </c>
    </row>
    <row r="9" spans="1:4" ht="25.5" customHeight="1">
      <c r="A9" s="31" t="s">
        <v>148</v>
      </c>
      <c r="B9" s="29">
        <v>279.045</v>
      </c>
      <c r="C9" s="214">
        <v>0.192</v>
      </c>
      <c r="D9" s="215">
        <v>15</v>
      </c>
    </row>
    <row r="10" spans="1:4" ht="25.5" customHeight="1">
      <c r="A10" s="31" t="s">
        <v>149</v>
      </c>
      <c r="B10" s="29">
        <v>24819.667</v>
      </c>
      <c r="C10" s="214">
        <v>14.852</v>
      </c>
      <c r="D10" s="215">
        <v>1116.43</v>
      </c>
    </row>
    <row r="11" spans="1:4" ht="24" customHeight="1">
      <c r="A11" s="31" t="s">
        <v>83</v>
      </c>
      <c r="B11" s="29"/>
      <c r="C11" s="214">
        <v>0</v>
      </c>
      <c r="D11" s="215">
        <v>0</v>
      </c>
    </row>
    <row r="12" spans="1:4" ht="84.75" customHeight="1">
      <c r="A12" s="32" t="s">
        <v>150</v>
      </c>
      <c r="B12" s="217">
        <f>B13+B14+B15</f>
        <v>104966.612</v>
      </c>
      <c r="C12" s="217">
        <f>C13+C14+C15</f>
        <v>80.51</v>
      </c>
      <c r="D12" s="218">
        <f>D13+D14+D15</f>
        <v>14514.391667</v>
      </c>
    </row>
    <row r="13" spans="1:4" ht="23.25" customHeight="1">
      <c r="A13" s="31" t="s">
        <v>148</v>
      </c>
      <c r="B13" s="29">
        <v>52914.601</v>
      </c>
      <c r="C13" s="214">
        <v>58.466</v>
      </c>
      <c r="D13" s="219">
        <v>3863.976667</v>
      </c>
    </row>
    <row r="14" spans="1:4" ht="24" customHeight="1">
      <c r="A14" s="31" t="s">
        <v>149</v>
      </c>
      <c r="B14" s="29">
        <v>52052.011</v>
      </c>
      <c r="C14" s="214">
        <v>22.044</v>
      </c>
      <c r="D14" s="219">
        <v>10650.415</v>
      </c>
    </row>
    <row r="15" spans="1:4" ht="24" customHeight="1">
      <c r="A15" s="31" t="s">
        <v>83</v>
      </c>
      <c r="B15" s="29"/>
      <c r="C15" s="214">
        <v>0</v>
      </c>
      <c r="D15" s="219">
        <v>0</v>
      </c>
    </row>
  </sheetData>
  <sheetProtection/>
  <mergeCells count="2">
    <mergeCell ref="C1:D1"/>
    <mergeCell ref="A4:D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28"/>
  <sheetViews>
    <sheetView view="pageBreakPreview" zoomScale="80" zoomScaleSheetLayoutView="80" zoomScalePageLayoutView="0" workbookViewId="0" topLeftCell="A1">
      <selection activeCell="B5" sqref="B5"/>
    </sheetView>
  </sheetViews>
  <sheetFormatPr defaultColWidth="9.00390625" defaultRowHeight="12.75"/>
  <cols>
    <col min="1" max="1" width="5.75390625" style="0" customWidth="1"/>
    <col min="2" max="2" width="38.875" style="0" customWidth="1"/>
    <col min="3" max="11" width="10.75390625" style="0" customWidth="1"/>
  </cols>
  <sheetData>
    <row r="1" spans="6:12" ht="12.75">
      <c r="F1" s="256" t="s">
        <v>154</v>
      </c>
      <c r="G1" s="256"/>
      <c r="H1" s="256"/>
      <c r="I1" s="256"/>
      <c r="J1" s="256"/>
      <c r="K1" s="256"/>
      <c r="L1" s="65"/>
    </row>
    <row r="2" spans="6:12" ht="42.75" customHeight="1">
      <c r="F2" s="65"/>
      <c r="G2" s="65"/>
      <c r="H2" s="65"/>
      <c r="I2" s="256" t="s">
        <v>100</v>
      </c>
      <c r="J2" s="256"/>
      <c r="K2" s="256"/>
      <c r="L2" s="65"/>
    </row>
    <row r="3" spans="2:11" ht="12.75"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2:11" ht="77.25" customHeight="1">
      <c r="B4" s="275" t="s">
        <v>234</v>
      </c>
      <c r="C4" s="275"/>
      <c r="D4" s="275"/>
      <c r="E4" s="275"/>
      <c r="F4" s="275"/>
      <c r="G4" s="275"/>
      <c r="H4" s="275"/>
      <c r="I4" s="275"/>
      <c r="J4" s="275"/>
      <c r="K4" s="275"/>
    </row>
    <row r="5" spans="2:11" ht="15.75"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ht="34.5" customHeight="1">
      <c r="A6" s="277" t="s">
        <v>155</v>
      </c>
      <c r="B6" s="277"/>
      <c r="C6" s="277" t="s">
        <v>156</v>
      </c>
      <c r="D6" s="277"/>
      <c r="E6" s="277"/>
      <c r="F6" s="277" t="s">
        <v>157</v>
      </c>
      <c r="G6" s="277"/>
      <c r="H6" s="277"/>
      <c r="I6" s="233" t="s">
        <v>158</v>
      </c>
      <c r="J6" s="234"/>
      <c r="K6" s="278"/>
    </row>
    <row r="7" spans="1:11" ht="46.5" customHeight="1">
      <c r="A7" s="277"/>
      <c r="B7" s="277"/>
      <c r="C7" s="33" t="s">
        <v>38</v>
      </c>
      <c r="D7" s="33" t="s">
        <v>159</v>
      </c>
      <c r="E7" s="33" t="s">
        <v>160</v>
      </c>
      <c r="F7" s="33" t="s">
        <v>38</v>
      </c>
      <c r="G7" s="33" t="s">
        <v>159</v>
      </c>
      <c r="H7" s="33" t="s">
        <v>160</v>
      </c>
      <c r="I7" s="33" t="s">
        <v>38</v>
      </c>
      <c r="J7" s="33" t="s">
        <v>159</v>
      </c>
      <c r="K7" s="33" t="s">
        <v>160</v>
      </c>
    </row>
    <row r="8" spans="1:11" ht="48.75" customHeight="1">
      <c r="A8" s="95" t="s">
        <v>91</v>
      </c>
      <c r="B8" s="75" t="s">
        <v>161</v>
      </c>
      <c r="C8" s="146">
        <v>4599</v>
      </c>
      <c r="D8" s="146">
        <v>58</v>
      </c>
      <c r="E8" s="146">
        <v>1</v>
      </c>
      <c r="F8" s="146">
        <v>46642.41</v>
      </c>
      <c r="G8" s="147">
        <v>757.52</v>
      </c>
      <c r="H8" s="147">
        <v>5</v>
      </c>
      <c r="I8" s="148">
        <v>8571.344</v>
      </c>
      <c r="J8" s="149">
        <v>7266.474</v>
      </c>
      <c r="K8" s="150">
        <v>3.406</v>
      </c>
    </row>
    <row r="9" spans="1:11" ht="15.75">
      <c r="A9" s="96"/>
      <c r="B9" s="98" t="s">
        <v>162</v>
      </c>
      <c r="C9" s="146"/>
      <c r="D9" s="146"/>
      <c r="E9" s="146"/>
      <c r="F9" s="146"/>
      <c r="G9" s="146"/>
      <c r="H9" s="146"/>
      <c r="I9" s="151"/>
      <c r="J9" s="152"/>
      <c r="K9" s="146"/>
    </row>
    <row r="10" spans="1:11" ht="24" customHeight="1">
      <c r="A10" s="97"/>
      <c r="B10" s="99" t="s">
        <v>165</v>
      </c>
      <c r="C10" s="153">
        <v>4118</v>
      </c>
      <c r="D10" s="153">
        <v>48</v>
      </c>
      <c r="E10" s="153">
        <v>0</v>
      </c>
      <c r="F10" s="153">
        <v>43414.23</v>
      </c>
      <c r="G10" s="154">
        <v>657.42</v>
      </c>
      <c r="H10" s="154">
        <v>0</v>
      </c>
      <c r="I10" s="150">
        <v>1918.933</v>
      </c>
      <c r="J10" s="150">
        <v>22.3728</v>
      </c>
      <c r="K10" s="154">
        <v>0</v>
      </c>
    </row>
    <row r="11" spans="1:11" ht="24" customHeight="1">
      <c r="A11" s="95" t="s">
        <v>31</v>
      </c>
      <c r="B11" s="75" t="s">
        <v>166</v>
      </c>
      <c r="C11" s="149">
        <v>75</v>
      </c>
      <c r="D11" s="149">
        <v>79</v>
      </c>
      <c r="E11" s="149">
        <v>0</v>
      </c>
      <c r="F11" s="155">
        <v>3935.6</v>
      </c>
      <c r="G11" s="155">
        <v>6069.4</v>
      </c>
      <c r="H11" s="155">
        <v>0</v>
      </c>
      <c r="I11" s="149">
        <v>12277.58</v>
      </c>
      <c r="J11" s="156">
        <v>50732.32</v>
      </c>
      <c r="K11" s="154">
        <v>0</v>
      </c>
    </row>
    <row r="12" spans="1:11" ht="15.75">
      <c r="A12" s="96"/>
      <c r="B12" s="98" t="s">
        <v>162</v>
      </c>
      <c r="C12" s="146"/>
      <c r="D12" s="146"/>
      <c r="E12" s="146"/>
      <c r="F12" s="146"/>
      <c r="G12" s="146"/>
      <c r="H12" s="146"/>
      <c r="I12" s="157"/>
      <c r="J12" s="158"/>
      <c r="K12" s="158"/>
    </row>
    <row r="13" spans="1:11" ht="24" customHeight="1">
      <c r="A13" s="97"/>
      <c r="B13" s="99" t="s">
        <v>167</v>
      </c>
      <c r="C13" s="153">
        <v>2</v>
      </c>
      <c r="D13" s="153">
        <v>0</v>
      </c>
      <c r="E13" s="153">
        <v>0</v>
      </c>
      <c r="F13" s="154">
        <v>69.8</v>
      </c>
      <c r="G13" s="154">
        <v>0</v>
      </c>
      <c r="H13" s="154">
        <v>0</v>
      </c>
      <c r="I13" s="153">
        <v>370.271</v>
      </c>
      <c r="J13" s="154">
        <v>0</v>
      </c>
      <c r="K13" s="154">
        <v>0</v>
      </c>
    </row>
    <row r="14" spans="1:11" ht="24" customHeight="1">
      <c r="A14" s="95" t="s">
        <v>92</v>
      </c>
      <c r="B14" s="75" t="s">
        <v>168</v>
      </c>
      <c r="C14" s="146">
        <v>7</v>
      </c>
      <c r="D14" s="146">
        <v>61</v>
      </c>
      <c r="E14" s="146">
        <v>0</v>
      </c>
      <c r="F14" s="146">
        <v>1264.54</v>
      </c>
      <c r="G14" s="146">
        <v>17500.65</v>
      </c>
      <c r="H14" s="147">
        <v>0</v>
      </c>
      <c r="I14" s="149">
        <v>6824.816</v>
      </c>
      <c r="J14" s="156">
        <v>45881.55</v>
      </c>
      <c r="K14" s="159">
        <v>0</v>
      </c>
    </row>
    <row r="15" spans="1:11" ht="15.75">
      <c r="A15" s="96"/>
      <c r="B15" s="98" t="s">
        <v>162</v>
      </c>
      <c r="C15" s="157"/>
      <c r="D15" s="157"/>
      <c r="E15" s="157"/>
      <c r="F15" s="157"/>
      <c r="G15" s="157"/>
      <c r="H15" s="157"/>
      <c r="I15" s="152"/>
      <c r="J15" s="157"/>
      <c r="K15" s="151"/>
    </row>
    <row r="16" spans="1:11" ht="24" customHeight="1">
      <c r="A16" s="97"/>
      <c r="B16" s="99" t="s">
        <v>169</v>
      </c>
      <c r="C16" s="153">
        <v>0</v>
      </c>
      <c r="D16" s="153">
        <v>0</v>
      </c>
      <c r="E16" s="153">
        <v>0</v>
      </c>
      <c r="F16" s="154">
        <v>0</v>
      </c>
      <c r="G16" s="154">
        <v>0</v>
      </c>
      <c r="H16" s="154">
        <v>0</v>
      </c>
      <c r="I16" s="160">
        <v>0</v>
      </c>
      <c r="J16" s="154">
        <v>0</v>
      </c>
      <c r="K16" s="161">
        <v>0</v>
      </c>
    </row>
    <row r="17" spans="1:11" ht="15.75">
      <c r="A17" s="95" t="s">
        <v>93</v>
      </c>
      <c r="B17" s="75" t="s">
        <v>170</v>
      </c>
      <c r="C17" s="153">
        <v>1</v>
      </c>
      <c r="D17" s="153">
        <v>42</v>
      </c>
      <c r="E17" s="153">
        <v>1</v>
      </c>
      <c r="F17" s="154">
        <v>750</v>
      </c>
      <c r="G17" s="153">
        <v>41524.59</v>
      </c>
      <c r="H17" s="154">
        <v>8000</v>
      </c>
      <c r="I17" s="162">
        <v>4565.72976</v>
      </c>
      <c r="J17" s="149">
        <v>100142.272</v>
      </c>
      <c r="K17" s="156">
        <v>55.15397</v>
      </c>
    </row>
    <row r="18" spans="1:11" ht="15.75">
      <c r="A18" s="96"/>
      <c r="B18" s="98" t="s">
        <v>162</v>
      </c>
      <c r="C18" s="157"/>
      <c r="D18" s="157"/>
      <c r="E18" s="157"/>
      <c r="F18" s="157"/>
      <c r="G18" s="163"/>
      <c r="H18" s="164"/>
      <c r="I18" s="165"/>
      <c r="J18" s="157"/>
      <c r="K18" s="151"/>
    </row>
    <row r="19" spans="1:11" ht="24" customHeight="1">
      <c r="A19" s="97"/>
      <c r="B19" s="99" t="s">
        <v>169</v>
      </c>
      <c r="C19" s="153">
        <v>0</v>
      </c>
      <c r="D19" s="153">
        <v>0</v>
      </c>
      <c r="E19" s="153">
        <v>1</v>
      </c>
      <c r="F19" s="154">
        <v>0</v>
      </c>
      <c r="G19" s="160">
        <v>0</v>
      </c>
      <c r="H19" s="154">
        <v>8000</v>
      </c>
      <c r="I19" s="160">
        <v>0</v>
      </c>
      <c r="J19" s="154">
        <v>0</v>
      </c>
      <c r="K19" s="161">
        <v>0</v>
      </c>
    </row>
    <row r="20" spans="1:11" ht="15.75">
      <c r="A20" s="95" t="s">
        <v>94</v>
      </c>
      <c r="B20" s="75" t="s">
        <v>171</v>
      </c>
      <c r="C20" s="149">
        <v>0</v>
      </c>
      <c r="D20" s="149">
        <v>17</v>
      </c>
      <c r="E20" s="149">
        <v>1</v>
      </c>
      <c r="F20" s="155">
        <v>0</v>
      </c>
      <c r="G20" s="162">
        <v>26091.08</v>
      </c>
      <c r="H20" s="155">
        <v>40</v>
      </c>
      <c r="I20" s="166">
        <v>0</v>
      </c>
      <c r="J20" s="149">
        <v>30594.476</v>
      </c>
      <c r="K20" s="156">
        <v>55.15397</v>
      </c>
    </row>
    <row r="21" spans="1:11" ht="15.75">
      <c r="A21" s="96"/>
      <c r="B21" s="98" t="s">
        <v>162</v>
      </c>
      <c r="C21" s="146"/>
      <c r="D21" s="146"/>
      <c r="E21" s="146"/>
      <c r="F21" s="146"/>
      <c r="G21" s="167"/>
      <c r="H21" s="146"/>
      <c r="I21" s="167"/>
      <c r="J21" s="146"/>
      <c r="K21" s="168"/>
    </row>
    <row r="22" spans="1:11" ht="24" customHeight="1">
      <c r="A22" s="97"/>
      <c r="B22" s="99" t="s">
        <v>169</v>
      </c>
      <c r="C22" s="153">
        <v>0</v>
      </c>
      <c r="D22" s="153">
        <v>0</v>
      </c>
      <c r="E22" s="153">
        <v>0</v>
      </c>
      <c r="F22" s="154">
        <v>0</v>
      </c>
      <c r="G22" s="160">
        <v>0</v>
      </c>
      <c r="H22" s="154">
        <v>0</v>
      </c>
      <c r="I22" s="160">
        <v>0</v>
      </c>
      <c r="J22" s="154">
        <v>0</v>
      </c>
      <c r="K22" s="161">
        <v>0</v>
      </c>
    </row>
    <row r="23" spans="1:11" ht="15.75">
      <c r="A23" s="29" t="s">
        <v>95</v>
      </c>
      <c r="B23" s="75" t="s">
        <v>172</v>
      </c>
      <c r="C23" s="149">
        <v>0</v>
      </c>
      <c r="D23" s="149">
        <v>1</v>
      </c>
      <c r="E23" s="149">
        <v>1</v>
      </c>
      <c r="F23" s="155">
        <v>0</v>
      </c>
      <c r="G23" s="166">
        <v>1200</v>
      </c>
      <c r="H23" s="155">
        <v>13360</v>
      </c>
      <c r="I23" s="166">
        <v>0</v>
      </c>
      <c r="J23" s="149">
        <v>26.69639</v>
      </c>
      <c r="K23" s="156">
        <v>62.21395</v>
      </c>
    </row>
    <row r="26" spans="1:11" ht="15.75">
      <c r="A26" s="93" t="s">
        <v>173</v>
      </c>
      <c r="B26" s="226" t="s">
        <v>175</v>
      </c>
      <c r="C26" s="226"/>
      <c r="D26" s="226"/>
      <c r="E26" s="226"/>
      <c r="F26" s="226"/>
      <c r="G26" s="226"/>
      <c r="H26" s="226"/>
      <c r="I26" s="226"/>
      <c r="J26" s="226"/>
      <c r="K26" s="226"/>
    </row>
    <row r="27" spans="1:11" ht="98.25" customHeight="1">
      <c r="A27" s="94" t="s">
        <v>174</v>
      </c>
      <c r="B27" s="276" t="s">
        <v>176</v>
      </c>
      <c r="C27" s="276"/>
      <c r="D27" s="276"/>
      <c r="E27" s="276"/>
      <c r="F27" s="276"/>
      <c r="G27" s="276"/>
      <c r="H27" s="276"/>
      <c r="I27" s="276"/>
      <c r="J27" s="276"/>
      <c r="K27" s="276"/>
    </row>
    <row r="28" spans="1:11" ht="15.75">
      <c r="A28" s="94" t="s">
        <v>231</v>
      </c>
      <c r="B28" s="276" t="s">
        <v>232</v>
      </c>
      <c r="C28" s="276"/>
      <c r="D28" s="276"/>
      <c r="E28" s="276"/>
      <c r="F28" s="276"/>
      <c r="G28" s="276"/>
      <c r="H28" s="276"/>
      <c r="I28" s="276"/>
      <c r="J28" s="276"/>
      <c r="K28" s="276"/>
    </row>
  </sheetData>
  <sheetProtection/>
  <mergeCells count="10">
    <mergeCell ref="B28:K28"/>
    <mergeCell ref="A6:B7"/>
    <mergeCell ref="B26:K26"/>
    <mergeCell ref="B27:K27"/>
    <mergeCell ref="F1:K1"/>
    <mergeCell ref="B4:K4"/>
    <mergeCell ref="C6:E6"/>
    <mergeCell ref="F6:H6"/>
    <mergeCell ref="I2:K2"/>
    <mergeCell ref="I6:K6"/>
  </mergeCell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28"/>
  <sheetViews>
    <sheetView view="pageBreakPreview" zoomScale="80" zoomScaleSheetLayoutView="80" zoomScalePageLayoutView="0" workbookViewId="0" topLeftCell="A1">
      <selection activeCell="B28" sqref="B28:H28"/>
    </sheetView>
  </sheetViews>
  <sheetFormatPr defaultColWidth="9.00390625" defaultRowHeight="12.75"/>
  <cols>
    <col min="1" max="1" width="5.75390625" style="0" customWidth="1"/>
    <col min="2" max="2" width="38.875" style="0" customWidth="1"/>
    <col min="3" max="8" width="15.75390625" style="0" customWidth="1"/>
  </cols>
  <sheetData>
    <row r="1" spans="6:9" ht="12.75" customHeight="1">
      <c r="F1" s="256" t="s">
        <v>177</v>
      </c>
      <c r="G1" s="256"/>
      <c r="H1" s="256"/>
      <c r="I1" s="65"/>
    </row>
    <row r="2" spans="6:9" ht="42.75" customHeight="1">
      <c r="F2" s="65"/>
      <c r="G2" s="256" t="s">
        <v>100</v>
      </c>
      <c r="H2" s="256"/>
      <c r="I2" s="65"/>
    </row>
    <row r="3" spans="2:8" ht="12.75">
      <c r="B3" s="19"/>
      <c r="C3" s="19"/>
      <c r="D3" s="19"/>
      <c r="E3" s="19"/>
      <c r="F3" s="19"/>
      <c r="G3" s="19"/>
      <c r="H3" s="19"/>
    </row>
    <row r="4" spans="2:8" ht="77.25" customHeight="1">
      <c r="B4" s="275" t="s">
        <v>233</v>
      </c>
      <c r="C4" s="275"/>
      <c r="D4" s="275"/>
      <c r="E4" s="275"/>
      <c r="F4" s="275"/>
      <c r="G4" s="275"/>
      <c r="H4" s="275"/>
    </row>
    <row r="5" spans="2:8" ht="15.75">
      <c r="B5" s="76"/>
      <c r="C5" s="76"/>
      <c r="D5" s="76"/>
      <c r="E5" s="76"/>
      <c r="F5" s="76"/>
      <c r="G5" s="76"/>
      <c r="H5" s="76"/>
    </row>
    <row r="6" spans="1:8" ht="34.5" customHeight="1">
      <c r="A6" s="277" t="s">
        <v>155</v>
      </c>
      <c r="B6" s="277"/>
      <c r="C6" s="277" t="s">
        <v>178</v>
      </c>
      <c r="D6" s="277"/>
      <c r="E6" s="277"/>
      <c r="F6" s="277" t="s">
        <v>157</v>
      </c>
      <c r="G6" s="277"/>
      <c r="H6" s="277"/>
    </row>
    <row r="7" spans="1:8" ht="46.5" customHeight="1">
      <c r="A7" s="277"/>
      <c r="B7" s="277"/>
      <c r="C7" s="33" t="s">
        <v>38</v>
      </c>
      <c r="D7" s="33" t="s">
        <v>159</v>
      </c>
      <c r="E7" s="33" t="s">
        <v>160</v>
      </c>
      <c r="F7" s="33" t="s">
        <v>38</v>
      </c>
      <c r="G7" s="33" t="s">
        <v>159</v>
      </c>
      <c r="H7" s="33" t="s">
        <v>160</v>
      </c>
    </row>
    <row r="8" spans="1:8" ht="48.75" customHeight="1">
      <c r="A8" s="95" t="s">
        <v>91</v>
      </c>
      <c r="B8" s="75" t="s">
        <v>161</v>
      </c>
      <c r="C8" s="146">
        <v>5295</v>
      </c>
      <c r="D8" s="146">
        <v>94</v>
      </c>
      <c r="E8" s="146">
        <v>1</v>
      </c>
      <c r="F8" s="146">
        <v>53465.29</v>
      </c>
      <c r="G8" s="146">
        <v>1117.89</v>
      </c>
      <c r="H8" s="147">
        <v>5</v>
      </c>
    </row>
    <row r="9" spans="1:8" ht="15.75">
      <c r="A9" s="96"/>
      <c r="B9" s="98" t="s">
        <v>162</v>
      </c>
      <c r="C9" s="146"/>
      <c r="D9" s="146"/>
      <c r="E9" s="146"/>
      <c r="F9" s="146"/>
      <c r="G9" s="146"/>
      <c r="H9" s="146"/>
    </row>
    <row r="10" spans="1:8" ht="24" customHeight="1">
      <c r="A10" s="97"/>
      <c r="B10" s="99" t="s">
        <v>165</v>
      </c>
      <c r="C10" s="153">
        <v>4512</v>
      </c>
      <c r="D10" s="153">
        <v>62</v>
      </c>
      <c r="E10" s="153">
        <v>0</v>
      </c>
      <c r="F10" s="153">
        <v>47425.03</v>
      </c>
      <c r="G10" s="154">
        <v>753.42</v>
      </c>
      <c r="H10" s="154">
        <v>0</v>
      </c>
    </row>
    <row r="11" spans="1:8" ht="24" customHeight="1">
      <c r="A11" s="95" t="s">
        <v>31</v>
      </c>
      <c r="B11" s="75" t="s">
        <v>166</v>
      </c>
      <c r="C11" s="150">
        <v>250</v>
      </c>
      <c r="D11" s="150">
        <v>222</v>
      </c>
      <c r="E11" s="150">
        <v>2</v>
      </c>
      <c r="F11" s="150">
        <v>14798.72</v>
      </c>
      <c r="G11" s="150">
        <v>15657.68</v>
      </c>
      <c r="H11" s="169">
        <v>200</v>
      </c>
    </row>
    <row r="12" spans="1:8" ht="15.75">
      <c r="A12" s="96"/>
      <c r="B12" s="98" t="s">
        <v>162</v>
      </c>
      <c r="C12" s="146"/>
      <c r="D12" s="146"/>
      <c r="E12" s="146"/>
      <c r="F12" s="146"/>
      <c r="G12" s="146"/>
      <c r="H12" s="146"/>
    </row>
    <row r="13" spans="1:8" ht="24" customHeight="1">
      <c r="A13" s="97"/>
      <c r="B13" s="99" t="s">
        <v>167</v>
      </c>
      <c r="C13" s="153">
        <v>6</v>
      </c>
      <c r="D13" s="153">
        <v>1</v>
      </c>
      <c r="E13" s="153">
        <v>0</v>
      </c>
      <c r="F13" s="154">
        <v>303.8</v>
      </c>
      <c r="G13" s="154">
        <v>139</v>
      </c>
      <c r="H13" s="154">
        <v>0</v>
      </c>
    </row>
    <row r="14" spans="1:8" ht="24" customHeight="1">
      <c r="A14" s="95" t="s">
        <v>92</v>
      </c>
      <c r="B14" s="75" t="s">
        <v>168</v>
      </c>
      <c r="C14" s="153">
        <v>58</v>
      </c>
      <c r="D14" s="153">
        <v>157</v>
      </c>
      <c r="E14" s="153">
        <v>1</v>
      </c>
      <c r="F14" s="153">
        <v>17067.59</v>
      </c>
      <c r="G14" s="154">
        <v>52351.3</v>
      </c>
      <c r="H14" s="154">
        <v>360</v>
      </c>
    </row>
    <row r="15" spans="1:8" ht="15.75">
      <c r="A15" s="96"/>
      <c r="B15" s="98" t="s">
        <v>162</v>
      </c>
      <c r="C15" s="157"/>
      <c r="D15" s="157"/>
      <c r="E15" s="157"/>
      <c r="F15" s="157"/>
      <c r="G15" s="165"/>
      <c r="H15" s="157"/>
    </row>
    <row r="16" spans="1:8" ht="24" customHeight="1">
      <c r="A16" s="97"/>
      <c r="B16" s="99" t="s">
        <v>169</v>
      </c>
      <c r="C16" s="153">
        <v>0</v>
      </c>
      <c r="D16" s="153">
        <v>0</v>
      </c>
      <c r="E16" s="153">
        <v>0</v>
      </c>
      <c r="F16" s="154">
        <v>0</v>
      </c>
      <c r="G16" s="154">
        <v>0</v>
      </c>
      <c r="H16" s="154">
        <v>0</v>
      </c>
    </row>
    <row r="17" spans="1:8" ht="15.75">
      <c r="A17" s="95" t="s">
        <v>93</v>
      </c>
      <c r="B17" s="75" t="s">
        <v>170</v>
      </c>
      <c r="C17" s="146">
        <v>9</v>
      </c>
      <c r="D17" s="146">
        <v>138</v>
      </c>
      <c r="E17" s="146">
        <v>3</v>
      </c>
      <c r="F17" s="146">
        <v>12776.84</v>
      </c>
      <c r="G17" s="146">
        <v>209849.18</v>
      </c>
      <c r="H17" s="147">
        <v>13700</v>
      </c>
    </row>
    <row r="18" spans="1:8" ht="15.75">
      <c r="A18" s="96"/>
      <c r="B18" s="98" t="s">
        <v>162</v>
      </c>
      <c r="C18" s="146"/>
      <c r="D18" s="146"/>
      <c r="E18" s="146"/>
      <c r="F18" s="146"/>
      <c r="G18" s="146"/>
      <c r="H18" s="146"/>
    </row>
    <row r="19" spans="1:8" ht="24" customHeight="1">
      <c r="A19" s="97"/>
      <c r="B19" s="99" t="s">
        <v>169</v>
      </c>
      <c r="C19" s="153">
        <v>0</v>
      </c>
      <c r="D19" s="153">
        <v>0</v>
      </c>
      <c r="E19" s="153">
        <v>0</v>
      </c>
      <c r="F19" s="154">
        <v>0</v>
      </c>
      <c r="G19" s="154">
        <v>0</v>
      </c>
      <c r="H19" s="154">
        <v>0</v>
      </c>
    </row>
    <row r="20" spans="1:8" ht="15.75">
      <c r="A20" s="95" t="s">
        <v>94</v>
      </c>
      <c r="B20" s="75" t="s">
        <v>171</v>
      </c>
      <c r="C20" s="153">
        <v>0</v>
      </c>
      <c r="D20" s="153">
        <v>34</v>
      </c>
      <c r="E20" s="153">
        <v>14</v>
      </c>
      <c r="F20" s="154">
        <v>0</v>
      </c>
      <c r="G20" s="153">
        <v>97074.03</v>
      </c>
      <c r="H20" s="153">
        <v>207199.971</v>
      </c>
    </row>
    <row r="21" spans="1:8" ht="15.75">
      <c r="A21" s="96"/>
      <c r="B21" s="98" t="s">
        <v>162</v>
      </c>
      <c r="C21" s="157"/>
      <c r="D21" s="157"/>
      <c r="E21" s="157"/>
      <c r="F21" s="157"/>
      <c r="G21" s="165"/>
      <c r="H21" s="157"/>
    </row>
    <row r="22" spans="1:8" ht="24" customHeight="1">
      <c r="A22" s="97"/>
      <c r="B22" s="99" t="s">
        <v>169</v>
      </c>
      <c r="C22" s="153">
        <v>0</v>
      </c>
      <c r="D22" s="153">
        <v>0</v>
      </c>
      <c r="E22" s="153">
        <v>0</v>
      </c>
      <c r="F22" s="154">
        <v>0</v>
      </c>
      <c r="G22" s="154">
        <v>0</v>
      </c>
      <c r="H22" s="154">
        <v>0</v>
      </c>
    </row>
    <row r="23" spans="1:8" ht="15.75">
      <c r="A23" s="29" t="s">
        <v>95</v>
      </c>
      <c r="B23" s="75" t="s">
        <v>172</v>
      </c>
      <c r="C23" s="149">
        <v>0</v>
      </c>
      <c r="D23" s="149">
        <v>3</v>
      </c>
      <c r="E23" s="149">
        <v>3</v>
      </c>
      <c r="F23" s="155">
        <v>0</v>
      </c>
      <c r="G23" s="166">
        <v>8000</v>
      </c>
      <c r="H23" s="155">
        <v>143360</v>
      </c>
    </row>
    <row r="26" spans="1:8" ht="15.75">
      <c r="A26" s="93" t="s">
        <v>173</v>
      </c>
      <c r="B26" s="226" t="s">
        <v>175</v>
      </c>
      <c r="C26" s="226"/>
      <c r="D26" s="226"/>
      <c r="E26" s="226"/>
      <c r="F26" s="226"/>
      <c r="G26" s="226"/>
      <c r="H26" s="226"/>
    </row>
    <row r="27" spans="1:8" ht="98.25" customHeight="1">
      <c r="A27" s="94" t="s">
        <v>174</v>
      </c>
      <c r="B27" s="276" t="s">
        <v>176</v>
      </c>
      <c r="C27" s="276"/>
      <c r="D27" s="276"/>
      <c r="E27" s="276"/>
      <c r="F27" s="276"/>
      <c r="G27" s="276"/>
      <c r="H27" s="276"/>
    </row>
    <row r="28" spans="1:8" ht="15.75">
      <c r="A28" s="94" t="s">
        <v>231</v>
      </c>
      <c r="B28" s="276" t="s">
        <v>232</v>
      </c>
      <c r="C28" s="276"/>
      <c r="D28" s="276"/>
      <c r="E28" s="276"/>
      <c r="F28" s="276"/>
      <c r="G28" s="276"/>
      <c r="H28" s="276"/>
    </row>
  </sheetData>
  <sheetProtection/>
  <mergeCells count="9">
    <mergeCell ref="B28:H28"/>
    <mergeCell ref="B26:H26"/>
    <mergeCell ref="B27:H27"/>
    <mergeCell ref="F1:H1"/>
    <mergeCell ref="G2:H2"/>
    <mergeCell ref="B4:H4"/>
    <mergeCell ref="A6:B7"/>
    <mergeCell ref="C6:E6"/>
    <mergeCell ref="F6:H6"/>
  </mergeCells>
  <printOptions/>
  <pageMargins left="0.7" right="0.7" top="0.75" bottom="0.75" header="0.3" footer="0.3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Носачев Алексей Викторович</cp:lastModifiedBy>
  <cp:lastPrinted>2015-10-12T10:08:04Z</cp:lastPrinted>
  <dcterms:created xsi:type="dcterms:W3CDTF">2006-07-26T11:25:38Z</dcterms:created>
  <dcterms:modified xsi:type="dcterms:W3CDTF">2015-10-20T06:16:34Z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